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2021\METAS E RESULTADOS\"/>
    </mc:Choice>
  </mc:AlternateContent>
  <bookViews>
    <workbookView xWindow="0" yWindow="0" windowWidth="19200" windowHeight="10995" tabRatio="926" firstSheet="15" activeTab="19"/>
  </bookViews>
  <sheets>
    <sheet name="2018" sheetId="29" r:id="rId1"/>
    <sheet name="Quadro Geral" sheetId="15" r:id="rId2"/>
    <sheet name="Quadro Geral-B" sheetId="22" state="hidden" r:id="rId3"/>
    <sheet name="Anexo_1.3_Limites Estratégicos" sheetId="23" state="hidden" r:id="rId4"/>
    <sheet name="Anexo_1.4_Dados" sheetId="1" state="hidden" r:id="rId5"/>
    <sheet name="Plan1" sheetId="27" state="hidden" r:id="rId6"/>
    <sheet name="Anexo 1.6_Elemento de Despesas" sheetId="25" state="hidden" r:id="rId7"/>
    <sheet name="Anexo_1.4_Quadro Presidência" sheetId="30" r:id="rId8"/>
    <sheet name="Anexo_1.4_Quadro Comunicação" sheetId="31" r:id="rId9"/>
    <sheet name="Anexo_1.4_Quadro ATHIS" sheetId="32" r:id="rId10"/>
    <sheet name="Anexo_1.4_QuadroManutenção" sheetId="33" r:id="rId11"/>
    <sheet name="Anexo_1.4_Quadro Aquisição" sheetId="34" r:id="rId12"/>
    <sheet name="Anexo_1.4_Quadro CSC ATEND" sheetId="35" r:id="rId13"/>
    <sheet name="Anexo_1.4_Quadro CSC FISC" sheetId="36" r:id="rId14"/>
    <sheet name="Anexo_1.4_Quadro Capacitação" sheetId="37" r:id="rId15"/>
    <sheet name="Anexo_1.4_Quadro Plenário" sheetId="38" r:id="rId16"/>
    <sheet name="Anexo_1.4_Quadro CEP" sheetId="39" r:id="rId17"/>
    <sheet name="Anexo_1.4_Quadro CFA" sheetId="40" r:id="rId18"/>
    <sheet name="Anexo_1.4_Quadro CED" sheetId="41" r:id="rId19"/>
    <sheet name="Anexo_1.4_Quadro CEF" sheetId="42" r:id="rId20"/>
  </sheets>
  <externalReferences>
    <externalReference r:id="rId21"/>
  </externalReferences>
  <definedNames>
    <definedName name="_xlnm._FilterDatabase" localSheetId="1" hidden="1">'Quadro Geral'!$A$9:$N$37</definedName>
    <definedName name="A" localSheetId="1">#REF!</definedName>
    <definedName name="A">#REF!</definedName>
    <definedName name="_xlnm.Print_Area" localSheetId="4">Anexo_1.4_Dados!$B$1:$F$33</definedName>
    <definedName name="_xlnm.Print_Area" localSheetId="11">'Anexo_1.4_Quadro Aquisição'!$A$1:$R$31</definedName>
    <definedName name="_xlnm.Print_Area" localSheetId="7">'Anexo_1.4_Quadro Presidência'!$A$1:$R$32</definedName>
    <definedName name="_xlnm.Print_Area" localSheetId="1">'Quadro Geral'!$A$1:$N$44</definedName>
    <definedName name="_xlnm.Print_Area" localSheetId="2">'Quadro Geral-B'!$A$1:$T$103</definedName>
    <definedName name="_xlnm.Database" localSheetId="1">#REF!</definedName>
    <definedName name="_xlnm.Database">#REF!</definedName>
    <definedName name="banco_de_dados_sym">#REF!</definedName>
    <definedName name="_xlnm.Criteria">#REF!</definedName>
    <definedName name="dados">#REF!</definedName>
    <definedName name="huala">#REF!</definedName>
    <definedName name="kk">#REF!</definedName>
  </definedNames>
  <calcPr calcId="152511"/>
</workbook>
</file>

<file path=xl/calcChain.xml><?xml version="1.0" encoding="utf-8"?>
<calcChain xmlns="http://schemas.openxmlformats.org/spreadsheetml/2006/main">
  <c r="N21" i="42" l="1"/>
  <c r="N22" i="42"/>
  <c r="N23" i="42"/>
  <c r="N21" i="33"/>
  <c r="N22" i="33"/>
  <c r="Q22" i="33" s="1"/>
  <c r="N23" i="33"/>
  <c r="Q23" i="33" s="1"/>
  <c r="N24" i="33"/>
  <c r="N25" i="33"/>
  <c r="N20" i="33"/>
  <c r="L25" i="15"/>
  <c r="L18" i="15"/>
  <c r="L10" i="15"/>
  <c r="L14" i="15" s="1"/>
  <c r="L19" i="15"/>
  <c r="L20" i="15"/>
  <c r="M20" i="15" s="1"/>
  <c r="N20" i="15" s="1"/>
  <c r="L13" i="15"/>
  <c r="M13" i="15" s="1"/>
  <c r="N13" i="15" s="1"/>
  <c r="L12" i="15"/>
  <c r="L15" i="15"/>
  <c r="L24" i="15"/>
  <c r="L11" i="15"/>
  <c r="L16" i="15"/>
  <c r="M16" i="15" s="1"/>
  <c r="N16" i="15" s="1"/>
  <c r="L22" i="15"/>
  <c r="L27" i="15"/>
  <c r="L17" i="15"/>
  <c r="M17" i="15" s="1"/>
  <c r="N17" i="15" s="1"/>
  <c r="L23" i="15"/>
  <c r="L28" i="15"/>
  <c r="L29" i="15"/>
  <c r="L30" i="15" s="1"/>
  <c r="L31" i="15"/>
  <c r="M31" i="15" s="1"/>
  <c r="L32" i="15"/>
  <c r="L33" i="15"/>
  <c r="L34" i="15" s="1"/>
  <c r="I14" i="15"/>
  <c r="I21" i="15"/>
  <c r="I23" i="15"/>
  <c r="I26" i="15"/>
  <c r="I28" i="15"/>
  <c r="I30" i="15"/>
  <c r="I32" i="15"/>
  <c r="I34" i="15"/>
  <c r="M33" i="15"/>
  <c r="M34" i="15" s="1"/>
  <c r="N34" i="15" s="1"/>
  <c r="M27" i="15"/>
  <c r="M28" i="15" s="1"/>
  <c r="N28" i="15" s="1"/>
  <c r="M24" i="15"/>
  <c r="M26" i="15" s="1"/>
  <c r="N26" i="15" s="1"/>
  <c r="M25" i="15"/>
  <c r="M22" i="15"/>
  <c r="M23" i="15" s="1"/>
  <c r="M15" i="15"/>
  <c r="N15" i="15" s="1"/>
  <c r="M18" i="15"/>
  <c r="M19" i="15"/>
  <c r="N19" i="15" s="1"/>
  <c r="M11" i="15"/>
  <c r="N11" i="15" s="1"/>
  <c r="M12" i="15"/>
  <c r="N12" i="15" s="1"/>
  <c r="N18" i="15"/>
  <c r="M31" i="42"/>
  <c r="L31" i="42"/>
  <c r="K31" i="42"/>
  <c r="M31" i="41"/>
  <c r="L31" i="41"/>
  <c r="K31" i="41"/>
  <c r="M25" i="40"/>
  <c r="L25" i="40"/>
  <c r="K25" i="40"/>
  <c r="M31" i="39"/>
  <c r="L31" i="39"/>
  <c r="K31" i="39"/>
  <c r="M31" i="38"/>
  <c r="L31" i="38"/>
  <c r="K31" i="38"/>
  <c r="M22" i="37"/>
  <c r="L22" i="37"/>
  <c r="K22" i="37"/>
  <c r="M22" i="36"/>
  <c r="L22" i="36"/>
  <c r="K22" i="36"/>
  <c r="M22" i="35"/>
  <c r="L22" i="35"/>
  <c r="K22" i="35"/>
  <c r="M23" i="34"/>
  <c r="L23" i="34"/>
  <c r="K23" i="34"/>
  <c r="N22" i="37"/>
  <c r="O22" i="37" s="1"/>
  <c r="L24" i="32"/>
  <c r="M24" i="32"/>
  <c r="N24" i="32"/>
  <c r="K24" i="32"/>
  <c r="L31" i="31"/>
  <c r="M31" i="31"/>
  <c r="K31" i="31"/>
  <c r="L24" i="30"/>
  <c r="M24" i="30"/>
  <c r="K24" i="30"/>
  <c r="N23" i="34"/>
  <c r="O23" i="34" s="1"/>
  <c r="N22" i="35"/>
  <c r="O22" i="35"/>
  <c r="N22" i="36"/>
  <c r="N31" i="38"/>
  <c r="O31" i="38" s="1"/>
  <c r="N31" i="39"/>
  <c r="O31" i="39" s="1"/>
  <c r="N25" i="40"/>
  <c r="N31" i="42"/>
  <c r="N31" i="41"/>
  <c r="O23" i="42"/>
  <c r="P23" i="42" s="1"/>
  <c r="N21" i="40"/>
  <c r="N22" i="40"/>
  <c r="O22" i="40" s="1"/>
  <c r="P22" i="40" s="1"/>
  <c r="N22" i="41"/>
  <c r="O22" i="41" s="1"/>
  <c r="P22" i="41" s="1"/>
  <c r="N23" i="41"/>
  <c r="N24" i="41"/>
  <c r="O24" i="41" s="1"/>
  <c r="P24" i="41" s="1"/>
  <c r="N22" i="39"/>
  <c r="N23" i="39"/>
  <c r="O23" i="39" s="1"/>
  <c r="P23" i="39" s="1"/>
  <c r="N24" i="39"/>
  <c r="N25" i="39"/>
  <c r="N26" i="39"/>
  <c r="N27" i="39"/>
  <c r="O27" i="39" s="1"/>
  <c r="P27" i="39" s="1"/>
  <c r="N28" i="39"/>
  <c r="O28" i="39" s="1"/>
  <c r="P28" i="39" s="1"/>
  <c r="N29" i="39"/>
  <c r="N22" i="38"/>
  <c r="O22" i="38"/>
  <c r="P22" i="38" s="1"/>
  <c r="N23" i="38"/>
  <c r="O23" i="38" s="1"/>
  <c r="P23" i="38" s="1"/>
  <c r="N20" i="42"/>
  <c r="O21" i="42"/>
  <c r="P21" i="42" s="1"/>
  <c r="O22" i="42"/>
  <c r="P22" i="42"/>
  <c r="O24" i="42"/>
  <c r="P24" i="42" s="1"/>
  <c r="O25" i="42"/>
  <c r="P25" i="42" s="1"/>
  <c r="O26" i="42"/>
  <c r="P26" i="42" s="1"/>
  <c r="O27" i="42"/>
  <c r="P27" i="42"/>
  <c r="O28" i="42"/>
  <c r="P28" i="42" s="1"/>
  <c r="O29" i="42"/>
  <c r="P29" i="42"/>
  <c r="K30" i="42"/>
  <c r="M30" i="42"/>
  <c r="L30" i="42"/>
  <c r="N20" i="41"/>
  <c r="N21" i="41"/>
  <c r="O21" i="41" s="1"/>
  <c r="P21" i="41" s="1"/>
  <c r="O23" i="41"/>
  <c r="P23" i="41" s="1"/>
  <c r="O25" i="41"/>
  <c r="P25" i="41" s="1"/>
  <c r="O26" i="41"/>
  <c r="P26" i="41" s="1"/>
  <c r="O27" i="41"/>
  <c r="P27" i="41"/>
  <c r="O28" i="41"/>
  <c r="P28" i="41" s="1"/>
  <c r="O29" i="41"/>
  <c r="P29" i="41" s="1"/>
  <c r="K30" i="41"/>
  <c r="M30" i="41"/>
  <c r="L30" i="41"/>
  <c r="N20" i="40"/>
  <c r="O20" i="40" s="1"/>
  <c r="P20" i="40" s="1"/>
  <c r="O23" i="40"/>
  <c r="P23" i="40" s="1"/>
  <c r="K24" i="40"/>
  <c r="M24" i="40"/>
  <c r="L24" i="40"/>
  <c r="N20" i="39"/>
  <c r="O20" i="39"/>
  <c r="P20" i="39" s="1"/>
  <c r="O21" i="39"/>
  <c r="P21" i="39" s="1"/>
  <c r="O25" i="39"/>
  <c r="P25" i="39" s="1"/>
  <c r="O29" i="39"/>
  <c r="P29" i="39"/>
  <c r="K30" i="39"/>
  <c r="M30" i="39"/>
  <c r="L30" i="39"/>
  <c r="N20" i="38"/>
  <c r="N21" i="38"/>
  <c r="O21" i="38" s="1"/>
  <c r="P21" i="38" s="1"/>
  <c r="O24" i="38"/>
  <c r="P24" i="38" s="1"/>
  <c r="O25" i="38"/>
  <c r="P25" i="38" s="1"/>
  <c r="O26" i="38"/>
  <c r="P26" i="38" s="1"/>
  <c r="O27" i="38"/>
  <c r="P27" i="38" s="1"/>
  <c r="O28" i="38"/>
  <c r="P28" i="38" s="1"/>
  <c r="O29" i="38"/>
  <c r="P29" i="38"/>
  <c r="K30" i="38"/>
  <c r="M30" i="38"/>
  <c r="L30" i="38"/>
  <c r="N20" i="37"/>
  <c r="K21" i="37"/>
  <c r="M21" i="37"/>
  <c r="L21" i="37"/>
  <c r="N20" i="36"/>
  <c r="N21" i="36"/>
  <c r="O21" i="36" s="1"/>
  <c r="K21" i="36"/>
  <c r="M21" i="36"/>
  <c r="L21" i="36"/>
  <c r="N20" i="35"/>
  <c r="O20" i="35" s="1"/>
  <c r="P20" i="35" s="1"/>
  <c r="P21" i="35" s="1"/>
  <c r="N21" i="35"/>
  <c r="K21" i="35"/>
  <c r="M21" i="35"/>
  <c r="L21" i="35"/>
  <c r="N20" i="34"/>
  <c r="P20" i="34" s="1"/>
  <c r="O21" i="34"/>
  <c r="P21" i="34" s="1"/>
  <c r="K22" i="34"/>
  <c r="M22" i="34"/>
  <c r="L22" i="34"/>
  <c r="O20" i="33"/>
  <c r="P20" i="33" s="1"/>
  <c r="N26" i="33"/>
  <c r="O21" i="33"/>
  <c r="P21" i="33" s="1"/>
  <c r="O22" i="33"/>
  <c r="P22" i="33" s="1"/>
  <c r="O24" i="33"/>
  <c r="P24" i="33"/>
  <c r="O25" i="33"/>
  <c r="P25" i="33" s="1"/>
  <c r="K26" i="33"/>
  <c r="O26" i="33"/>
  <c r="M26" i="33"/>
  <c r="L26" i="33"/>
  <c r="N21" i="32"/>
  <c r="O21" i="32"/>
  <c r="P21" i="32" s="1"/>
  <c r="O22" i="32"/>
  <c r="P22" i="32" s="1"/>
  <c r="N21" i="30"/>
  <c r="N23" i="30" s="1"/>
  <c r="Q20" i="30" s="1"/>
  <c r="N20" i="30"/>
  <c r="O20" i="30"/>
  <c r="P20" i="30"/>
  <c r="N22" i="30"/>
  <c r="N20" i="32"/>
  <c r="N23" i="32" s="1"/>
  <c r="M23" i="32"/>
  <c r="L23" i="32"/>
  <c r="K23" i="32"/>
  <c r="N21" i="31"/>
  <c r="O21" i="31" s="1"/>
  <c r="P21" i="31" s="1"/>
  <c r="N22" i="31"/>
  <c r="O22" i="31" s="1"/>
  <c r="P22" i="31" s="1"/>
  <c r="N23" i="31"/>
  <c r="O23" i="31" s="1"/>
  <c r="P23" i="31" s="1"/>
  <c r="N24" i="31"/>
  <c r="O24" i="31" s="1"/>
  <c r="P24" i="31" s="1"/>
  <c r="N25" i="31"/>
  <c r="O25" i="31" s="1"/>
  <c r="P25" i="31" s="1"/>
  <c r="N26" i="31"/>
  <c r="O26" i="31" s="1"/>
  <c r="P26" i="31" s="1"/>
  <c r="N27" i="31"/>
  <c r="O27" i="31" s="1"/>
  <c r="P27" i="31" s="1"/>
  <c r="N28" i="31"/>
  <c r="O28" i="31" s="1"/>
  <c r="P28" i="31" s="1"/>
  <c r="N29" i="31"/>
  <c r="O29" i="31" s="1"/>
  <c r="P29" i="31" s="1"/>
  <c r="K30" i="31"/>
  <c r="N20" i="31"/>
  <c r="N30" i="31" s="1"/>
  <c r="M30" i="31"/>
  <c r="L30" i="31"/>
  <c r="L23" i="30"/>
  <c r="M23" i="30"/>
  <c r="K23" i="30"/>
  <c r="J14" i="15"/>
  <c r="J21" i="15"/>
  <c r="J23" i="15"/>
  <c r="J26" i="15"/>
  <c r="J28" i="15"/>
  <c r="J30" i="15"/>
  <c r="J32" i="15"/>
  <c r="J34" i="15"/>
  <c r="K14" i="15"/>
  <c r="K21" i="15"/>
  <c r="K35" i="15" s="1"/>
  <c r="K23" i="15"/>
  <c r="K26" i="15"/>
  <c r="K28" i="15"/>
  <c r="K30" i="15"/>
  <c r="K32" i="15"/>
  <c r="K34" i="15"/>
  <c r="A4" i="15"/>
  <c r="A44" i="15"/>
  <c r="A43" i="15"/>
  <c r="A42" i="15"/>
  <c r="A41" i="15"/>
  <c r="A4" i="23"/>
  <c r="M8" i="23"/>
  <c r="I27" i="25"/>
  <c r="K27" i="25" s="1"/>
  <c r="I26" i="25"/>
  <c r="I24" i="25"/>
  <c r="J24" i="25" s="1"/>
  <c r="K24" i="25"/>
  <c r="I22" i="25"/>
  <c r="I21" i="25"/>
  <c r="K21" i="25"/>
  <c r="I20" i="25"/>
  <c r="I19" i="25"/>
  <c r="K19" i="25" s="1"/>
  <c r="I18" i="25"/>
  <c r="I17" i="25"/>
  <c r="K17" i="25" s="1"/>
  <c r="M16" i="25"/>
  <c r="H16" i="25"/>
  <c r="G16" i="25"/>
  <c r="F16" i="25"/>
  <c r="I15" i="25"/>
  <c r="K15" i="25" s="1"/>
  <c r="I14" i="25"/>
  <c r="J14" i="25" s="1"/>
  <c r="K14" i="25"/>
  <c r="I13" i="25"/>
  <c r="K13" i="25" s="1"/>
  <c r="M12" i="25"/>
  <c r="M23" i="25" s="1"/>
  <c r="M25" i="25" s="1"/>
  <c r="M28" i="25" s="1"/>
  <c r="H12" i="25"/>
  <c r="H23" i="25" s="1"/>
  <c r="H25" i="25" s="1"/>
  <c r="H28" i="25" s="1"/>
  <c r="G12" i="25"/>
  <c r="G23" i="25" s="1"/>
  <c r="G25" i="25" s="1"/>
  <c r="G28" i="25" s="1"/>
  <c r="F12" i="25"/>
  <c r="F23" i="25" s="1"/>
  <c r="F25" i="25" s="1"/>
  <c r="F28" i="25" s="1"/>
  <c r="E12" i="23"/>
  <c r="F24" i="23"/>
  <c r="F22" i="23"/>
  <c r="F20" i="23"/>
  <c r="F18" i="23"/>
  <c r="F16" i="23"/>
  <c r="M18" i="23"/>
  <c r="M9" i="23"/>
  <c r="D12" i="23"/>
  <c r="D11" i="23"/>
  <c r="D9" i="23"/>
  <c r="F26" i="23"/>
  <c r="L19" i="23"/>
  <c r="M19" i="23" s="1"/>
  <c r="K19" i="23"/>
  <c r="L16" i="23"/>
  <c r="M16" i="23" s="1"/>
  <c r="K16" i="23"/>
  <c r="J19" i="25"/>
  <c r="J21" i="25"/>
  <c r="J15" i="25"/>
  <c r="I16" i="25"/>
  <c r="J16" i="25" s="1"/>
  <c r="Q79" i="22"/>
  <c r="P79" i="22"/>
  <c r="N79" i="22"/>
  <c r="L79" i="22"/>
  <c r="K79" i="22"/>
  <c r="R78" i="22"/>
  <c r="O78" i="22"/>
  <c r="M78" i="22"/>
  <c r="R77" i="22"/>
  <c r="O77" i="22"/>
  <c r="M77" i="22"/>
  <c r="R76" i="22"/>
  <c r="O76" i="22"/>
  <c r="M76" i="22"/>
  <c r="R75" i="22"/>
  <c r="O75" i="22"/>
  <c r="M75" i="22"/>
  <c r="R74" i="22"/>
  <c r="O74" i="22"/>
  <c r="M74" i="22"/>
  <c r="R73" i="22"/>
  <c r="O73" i="22"/>
  <c r="M73" i="22"/>
  <c r="R72" i="22"/>
  <c r="O72" i="22"/>
  <c r="M72" i="22"/>
  <c r="R71" i="22"/>
  <c r="O71" i="22"/>
  <c r="M71" i="22"/>
  <c r="R70" i="22"/>
  <c r="O70" i="22"/>
  <c r="M70" i="22"/>
  <c r="R69" i="22"/>
  <c r="O69" i="22"/>
  <c r="M69" i="22"/>
  <c r="R68" i="22"/>
  <c r="O68" i="22"/>
  <c r="M68" i="22"/>
  <c r="R67" i="22"/>
  <c r="O67" i="22"/>
  <c r="M67" i="22"/>
  <c r="R66" i="22"/>
  <c r="O66" i="22"/>
  <c r="M66" i="22"/>
  <c r="R65" i="22"/>
  <c r="O65" i="22"/>
  <c r="M65" i="22"/>
  <c r="R64" i="22"/>
  <c r="O64" i="22"/>
  <c r="M64" i="22"/>
  <c r="R63" i="22"/>
  <c r="O63" i="22"/>
  <c r="M63" i="22"/>
  <c r="R62" i="22"/>
  <c r="O62" i="22"/>
  <c r="M62" i="22"/>
  <c r="R61" i="22"/>
  <c r="O61" i="22"/>
  <c r="M61" i="22"/>
  <c r="R60" i="22"/>
  <c r="O60" i="22"/>
  <c r="M60" i="22"/>
  <c r="R59" i="22"/>
  <c r="O59" i="22"/>
  <c r="M59" i="22"/>
  <c r="R58" i="22"/>
  <c r="O58" i="22"/>
  <c r="M58" i="22"/>
  <c r="R57" i="22"/>
  <c r="O57" i="22"/>
  <c r="M57" i="22"/>
  <c r="R56" i="22"/>
  <c r="O56" i="22"/>
  <c r="M56" i="22"/>
  <c r="R55" i="22"/>
  <c r="O55" i="22"/>
  <c r="M55" i="22"/>
  <c r="R54" i="22"/>
  <c r="O54" i="22"/>
  <c r="M54" i="22"/>
  <c r="R53" i="22"/>
  <c r="O53" i="22"/>
  <c r="M53" i="22"/>
  <c r="R52" i="22"/>
  <c r="O52" i="22"/>
  <c r="M52" i="22"/>
  <c r="R51" i="22"/>
  <c r="O51" i="22"/>
  <c r="M51" i="22"/>
  <c r="R50" i="22"/>
  <c r="O50" i="22"/>
  <c r="M50" i="22"/>
  <c r="R49" i="22"/>
  <c r="O49" i="22"/>
  <c r="M49" i="22"/>
  <c r="R48" i="22"/>
  <c r="O48" i="22"/>
  <c r="M48" i="22"/>
  <c r="R47" i="22"/>
  <c r="O47" i="22"/>
  <c r="M47" i="22"/>
  <c r="R46" i="22"/>
  <c r="O46" i="22"/>
  <c r="M46" i="22"/>
  <c r="R45" i="22"/>
  <c r="O45" i="22"/>
  <c r="M45" i="22"/>
  <c r="R44" i="22"/>
  <c r="O44" i="22"/>
  <c r="M44" i="22"/>
  <c r="R43" i="22"/>
  <c r="O43" i="22"/>
  <c r="M43" i="22"/>
  <c r="R42" i="22"/>
  <c r="O42" i="22"/>
  <c r="M42" i="22"/>
  <c r="R41" i="22"/>
  <c r="O41" i="22"/>
  <c r="M41" i="22"/>
  <c r="R40" i="22"/>
  <c r="O40" i="22"/>
  <c r="M40" i="22"/>
  <c r="R39" i="22"/>
  <c r="O39" i="22"/>
  <c r="M39" i="22"/>
  <c r="R38" i="22"/>
  <c r="O38" i="22"/>
  <c r="M38" i="22"/>
  <c r="R37" i="22"/>
  <c r="O37" i="22"/>
  <c r="M37" i="22"/>
  <c r="R36" i="22"/>
  <c r="O36" i="22"/>
  <c r="M36" i="22"/>
  <c r="R35" i="22"/>
  <c r="O35" i="22"/>
  <c r="M35" i="22"/>
  <c r="R34" i="22"/>
  <c r="O34" i="22"/>
  <c r="M34" i="22"/>
  <c r="R33" i="22"/>
  <c r="O33" i="22"/>
  <c r="M33" i="22"/>
  <c r="R32" i="22"/>
  <c r="O32" i="22"/>
  <c r="M32" i="22"/>
  <c r="R31" i="22"/>
  <c r="O31" i="22"/>
  <c r="M31" i="22"/>
  <c r="R30" i="22"/>
  <c r="O30" i="22"/>
  <c r="M30" i="22"/>
  <c r="R29" i="22"/>
  <c r="O29" i="22"/>
  <c r="M29" i="22"/>
  <c r="R28" i="22"/>
  <c r="O28" i="22"/>
  <c r="M28" i="22"/>
  <c r="R27" i="22"/>
  <c r="O27" i="22"/>
  <c r="M27" i="22"/>
  <c r="R26" i="22"/>
  <c r="O26" i="22"/>
  <c r="M26" i="22"/>
  <c r="R25" i="22"/>
  <c r="O25" i="22"/>
  <c r="M25" i="22"/>
  <c r="R24" i="22"/>
  <c r="O24" i="22"/>
  <c r="M24" i="22"/>
  <c r="R23" i="22"/>
  <c r="O23" i="22"/>
  <c r="M23" i="22"/>
  <c r="R22" i="22"/>
  <c r="O22" i="22"/>
  <c r="M22" i="22"/>
  <c r="R21" i="22"/>
  <c r="O21" i="22"/>
  <c r="M21" i="22"/>
  <c r="R20" i="22"/>
  <c r="O20" i="22"/>
  <c r="M20" i="22"/>
  <c r="R19" i="22"/>
  <c r="O19" i="22"/>
  <c r="M19" i="22"/>
  <c r="R18" i="22"/>
  <c r="O18" i="22"/>
  <c r="M18" i="22"/>
  <c r="R17" i="22"/>
  <c r="O17" i="22"/>
  <c r="M17" i="22"/>
  <c r="R16" i="22"/>
  <c r="O16" i="22"/>
  <c r="M16" i="22"/>
  <c r="R15" i="22"/>
  <c r="O15" i="22"/>
  <c r="M15" i="22"/>
  <c r="R14" i="22"/>
  <c r="O14" i="22"/>
  <c r="M14" i="22"/>
  <c r="R13" i="22"/>
  <c r="O13" i="22"/>
  <c r="M13" i="22"/>
  <c r="M79" i="22" s="1"/>
  <c r="O79" i="22"/>
  <c r="D8" i="23"/>
  <c r="N31" i="31"/>
  <c r="D10" i="23"/>
  <c r="N25" i="15"/>
  <c r="K22" i="25"/>
  <c r="J22" i="25"/>
  <c r="N33" i="15"/>
  <c r="K20" i="25"/>
  <c r="J20" i="25"/>
  <c r="J35" i="15"/>
  <c r="O20" i="32"/>
  <c r="P20" i="32" s="1"/>
  <c r="I12" i="25"/>
  <c r="I23" i="25" s="1"/>
  <c r="I25" i="25" s="1"/>
  <c r="K18" i="25"/>
  <c r="J18" i="25"/>
  <c r="E11" i="23"/>
  <c r="F11" i="23" s="1"/>
  <c r="O20" i="31"/>
  <c r="P20" i="31" s="1"/>
  <c r="K26" i="25"/>
  <c r="J26" i="25"/>
  <c r="E9" i="23"/>
  <c r="F9" i="23" s="1"/>
  <c r="O22" i="30"/>
  <c r="P22" i="30" s="1"/>
  <c r="Q21" i="33"/>
  <c r="Q25" i="33"/>
  <c r="Q20" i="33"/>
  <c r="Q24" i="33"/>
  <c r="O26" i="39"/>
  <c r="P26" i="39" s="1"/>
  <c r="O22" i="39"/>
  <c r="P22" i="39" s="1"/>
  <c r="O21" i="40"/>
  <c r="P21" i="40" s="1"/>
  <c r="N30" i="41"/>
  <c r="Q24" i="41" s="1"/>
  <c r="O20" i="41"/>
  <c r="P20" i="41" s="1"/>
  <c r="O20" i="38"/>
  <c r="P20" i="38" s="1"/>
  <c r="N30" i="38"/>
  <c r="Q24" i="38" s="1"/>
  <c r="N24" i="15"/>
  <c r="J12" i="25"/>
  <c r="K12" i="25"/>
  <c r="K23" i="25"/>
  <c r="J23" i="25"/>
  <c r="K25" i="25"/>
  <c r="N30" i="42" l="1"/>
  <c r="O31" i="42"/>
  <c r="O31" i="41"/>
  <c r="Q29" i="41"/>
  <c r="Q22" i="41"/>
  <c r="Q27" i="41"/>
  <c r="P30" i="41"/>
  <c r="O25" i="40"/>
  <c r="P24" i="40"/>
  <c r="N24" i="40"/>
  <c r="Q23" i="39"/>
  <c r="P30" i="39"/>
  <c r="O24" i="39"/>
  <c r="P24" i="39" s="1"/>
  <c r="N30" i="39"/>
  <c r="Q22" i="38"/>
  <c r="Q29" i="38"/>
  <c r="Q20" i="38"/>
  <c r="Q27" i="38"/>
  <c r="Q25" i="38"/>
  <c r="P30" i="38"/>
  <c r="Q21" i="38"/>
  <c r="Q23" i="38"/>
  <c r="Q28" i="38"/>
  <c r="Q26" i="38"/>
  <c r="O30" i="38"/>
  <c r="O21" i="35"/>
  <c r="Q20" i="35"/>
  <c r="Q21" i="35" s="1"/>
  <c r="P22" i="34"/>
  <c r="N22" i="34"/>
  <c r="Q20" i="34" s="1"/>
  <c r="O20" i="34"/>
  <c r="O23" i="33"/>
  <c r="P23" i="33" s="1"/>
  <c r="P26" i="33" s="1"/>
  <c r="Q26" i="33"/>
  <c r="Q20" i="32"/>
  <c r="Q21" i="32"/>
  <c r="O23" i="32"/>
  <c r="Q22" i="32"/>
  <c r="P23" i="32"/>
  <c r="Q20" i="31"/>
  <c r="Q29" i="31"/>
  <c r="O30" i="31"/>
  <c r="P30" i="31" s="1"/>
  <c r="Q22" i="31"/>
  <c r="Q26" i="31"/>
  <c r="Q25" i="31"/>
  <c r="Q21" i="31"/>
  <c r="Q27" i="31"/>
  <c r="Q24" i="31"/>
  <c r="Q30" i="31"/>
  <c r="Q28" i="31"/>
  <c r="Q23" i="31"/>
  <c r="O23" i="30"/>
  <c r="Q21" i="30"/>
  <c r="Q23" i="30" s="1"/>
  <c r="Q22" i="30"/>
  <c r="O21" i="30"/>
  <c r="P21" i="30" s="1"/>
  <c r="P23" i="30" s="1"/>
  <c r="M32" i="15"/>
  <c r="N32" i="15" s="1"/>
  <c r="N31" i="15"/>
  <c r="N27" i="15"/>
  <c r="N24" i="30"/>
  <c r="M10" i="15"/>
  <c r="M29" i="15"/>
  <c r="N22" i="15"/>
  <c r="F12" i="23"/>
  <c r="D13" i="23"/>
  <c r="D27" i="23" s="1"/>
  <c r="L25" i="25"/>
  <c r="L23" i="25"/>
  <c r="K10" i="23"/>
  <c r="K17" i="23" s="1"/>
  <c r="Q30" i="38"/>
  <c r="D23" i="23"/>
  <c r="D21" i="23"/>
  <c r="D17" i="23"/>
  <c r="D19" i="23"/>
  <c r="D25" i="23"/>
  <c r="J25" i="25"/>
  <c r="J28" i="25" s="1"/>
  <c r="I28" i="25"/>
  <c r="Q23" i="41"/>
  <c r="Q25" i="41"/>
  <c r="Q26" i="41"/>
  <c r="O30" i="39"/>
  <c r="Q21" i="39"/>
  <c r="Q20" i="41"/>
  <c r="Q21" i="41"/>
  <c r="Q28" i="41"/>
  <c r="K16" i="25"/>
  <c r="J13" i="25"/>
  <c r="J27" i="25"/>
  <c r="J17" i="25"/>
  <c r="Q20" i="36"/>
  <c r="Q21" i="36" s="1"/>
  <c r="N21" i="37"/>
  <c r="O20" i="37"/>
  <c r="P20" i="37" s="1"/>
  <c r="P21" i="37" s="1"/>
  <c r="O30" i="41"/>
  <c r="Q28" i="42"/>
  <c r="Q22" i="42"/>
  <c r="Q23" i="42"/>
  <c r="Q24" i="42"/>
  <c r="M21" i="15"/>
  <c r="N21" i="15" s="1"/>
  <c r="I35" i="15"/>
  <c r="Q25" i="39"/>
  <c r="O22" i="36"/>
  <c r="N23" i="15"/>
  <c r="S20" i="35"/>
  <c r="L26" i="15"/>
  <c r="O20" i="36"/>
  <c r="P20" i="36" s="1"/>
  <c r="P21" i="36" s="1"/>
  <c r="O20" i="42"/>
  <c r="P20" i="42" s="1"/>
  <c r="P30" i="42" s="1"/>
  <c r="Q20" i="42"/>
  <c r="L21" i="15"/>
  <c r="L35" i="15" s="1"/>
  <c r="Q26" i="42" l="1"/>
  <c r="Q29" i="42"/>
  <c r="Q27" i="42"/>
  <c r="Q21" i="42"/>
  <c r="O30" i="42"/>
  <c r="Q25" i="42"/>
  <c r="O24" i="40"/>
  <c r="Q22" i="40"/>
  <c r="Q20" i="40"/>
  <c r="Q23" i="40"/>
  <c r="Q21" i="40"/>
  <c r="Q24" i="40" s="1"/>
  <c r="Q26" i="39"/>
  <c r="Q22" i="39"/>
  <c r="Q29" i="39"/>
  <c r="Q27" i="39"/>
  <c r="Q20" i="39"/>
  <c r="Q30" i="39" s="1"/>
  <c r="Q28" i="39"/>
  <c r="Q24" i="39"/>
  <c r="Q22" i="34"/>
  <c r="O22" i="34"/>
  <c r="Q21" i="34"/>
  <c r="Q23" i="32"/>
  <c r="N10" i="15"/>
  <c r="M14" i="15"/>
  <c r="N14" i="15" s="1"/>
  <c r="M30" i="15"/>
  <c r="N30" i="15" s="1"/>
  <c r="N29" i="15"/>
  <c r="O21" i="37"/>
  <c r="Q20" i="37"/>
  <c r="Q21" i="37" s="1"/>
  <c r="E8" i="23"/>
  <c r="M35" i="15"/>
  <c r="N35" i="15" s="1"/>
  <c r="Q30" i="41"/>
  <c r="L20" i="25"/>
  <c r="L24" i="25"/>
  <c r="L22" i="25"/>
  <c r="L21" i="25"/>
  <c r="L15" i="25"/>
  <c r="L19" i="25"/>
  <c r="L18" i="25"/>
  <c r="L17" i="25"/>
  <c r="L28" i="25"/>
  <c r="L14" i="25"/>
  <c r="L12" i="25"/>
  <c r="L16" i="25"/>
  <c r="L27" i="25"/>
  <c r="L26" i="25"/>
  <c r="K28" i="25"/>
  <c r="L13" i="25"/>
  <c r="Q30" i="42"/>
  <c r="E10" i="23" l="1"/>
  <c r="F8" i="23"/>
  <c r="L10" i="23"/>
  <c r="M10" i="23" l="1"/>
  <c r="L17" i="23"/>
  <c r="M17" i="23" s="1"/>
  <c r="E13" i="23"/>
  <c r="F10" i="23"/>
  <c r="E23" i="23" l="1"/>
  <c r="F23" i="23" s="1"/>
  <c r="E27" i="23"/>
  <c r="F27" i="23" s="1"/>
  <c r="F13" i="23"/>
  <c r="E19" i="23"/>
  <c r="F19" i="23" s="1"/>
  <c r="E21" i="23"/>
  <c r="F21" i="23" s="1"/>
  <c r="E25" i="23"/>
  <c r="F25" i="23" s="1"/>
  <c r="E17" i="23"/>
  <c r="F17" i="23" s="1"/>
</calcChain>
</file>

<file path=xl/comments1.xml><?xml version="1.0" encoding="utf-8"?>
<comments xmlns="http://schemas.openxmlformats.org/spreadsheetml/2006/main">
  <authors>
    <author>Gustavo Milhomem Brito Menezes</author>
    <author>Flavia Rios Costa</author>
    <author>Tania Mara Chaves Daldegan</author>
  </authors>
  <commentList>
    <comment ref="A8" authorId="0" shapeId="0">
      <text>
        <r>
          <rPr>
            <b/>
            <sz val="12"/>
            <color indexed="81"/>
            <rFont val="Tahoma"/>
            <family val="2"/>
          </rPr>
          <t>Área ou setor responsável pela Atividade ou Projeto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 shapeId="0">
      <text>
        <r>
          <rPr>
            <b/>
            <sz val="12"/>
            <color indexed="81"/>
            <rFont val="Tahoma"/>
            <family val="2"/>
          </rPr>
          <t xml:space="preserve">P= Projeto                        A= Atividade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1" shapeId="0">
      <text>
        <r>
          <rPr>
            <sz val="12"/>
            <color indexed="81"/>
            <rFont val="Tahoma"/>
            <family val="2"/>
          </rPr>
          <t>AT= Projeto ou Atividade Atual ( já existente no Plano de Ação 2018)                             
N= Projeto ou Atividade Nova (não existente no Plano de Ação 2018)
R= Projeto ou Atividade Reformulada (alterada)
E= Projeto ou Atividade Excluída
C= Projeto concluído</t>
        </r>
      </text>
    </comment>
    <comment ref="D8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2018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E8" authorId="0" shapeId="0">
      <text>
        <r>
          <rPr>
            <b/>
            <sz val="12"/>
            <color indexed="81"/>
            <rFont val="Tahoma"/>
            <family val="2"/>
          </rPr>
          <t xml:space="preserve">
É a motivação geral e a síntese dos efeitos que se deseja produzir.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nas células abaixo que estão de acordo com os objetivos estratégicos do Mapa Estratégico.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G8" authorId="0" shapeId="0">
      <text>
        <r>
          <rPr>
            <b/>
            <sz val="12"/>
            <color indexed="81"/>
            <rFont val="Tahoma"/>
            <family val="2"/>
          </rPr>
          <t>Selecionar uma das opções nas células abaixo que estão de acordo com os objetivos estratégicos do Mapa Estratégico.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 shapeId="0">
      <text>
        <r>
          <rPr>
            <b/>
            <sz val="12"/>
            <color indexed="81"/>
            <rFont val="Tahoma"/>
            <family val="2"/>
          </rPr>
          <t xml:space="preserve">São os efeitos que devem ser produzidos com a execução do projeto, dentro do seu horizonte do tempo. Refletem o objetivo geral do projeto e representam o seu desdobramento em metas mensuráveis. Resultado = Transformação + Indicador + Meta + Prazo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I8" authorId="0" shapeId="0">
      <text>
        <r>
          <rPr>
            <b/>
            <sz val="12"/>
            <color indexed="81"/>
            <rFont val="Tahoma"/>
            <family val="2"/>
          </rPr>
          <t>Valores  dos Projetos/Atividades do Plano de Ação 2018.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9" authorId="2" shapeId="0">
      <text>
        <r>
          <rPr>
            <b/>
            <sz val="10"/>
            <color indexed="81"/>
            <rFont val="Segoe UI"/>
            <family val="2"/>
          </rPr>
          <t>Informar a data de corte no campo da justificativa.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Tania Mara Chaves Daldegan</author>
    <author>Flavia Rios Costa</author>
  </authors>
  <commentList>
    <comment ref="J10" authorId="0" shapeId="0">
      <text>
        <r>
          <rPr>
            <b/>
            <sz val="20"/>
            <color indexed="81"/>
            <rFont val="Segoe UI"/>
            <family val="2"/>
          </rPr>
          <t>Apresentar justificativas para as metas físicas não realizadas.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S10" authorId="0" shapeId="0">
      <text>
        <r>
          <rPr>
            <b/>
            <sz val="16"/>
            <color indexed="81"/>
            <rFont val="Segoe UI"/>
            <family val="2"/>
          </rPr>
          <t xml:space="preserve">
Apresentar justificativas para as transposições, as metas financeiras não executadas, bem como as que se apresentarem em patamares divergentes das metas físicas.
</t>
        </r>
      </text>
    </comment>
    <comment ref="C11" authorId="1" shapeId="0">
      <text>
        <r>
          <rPr>
            <b/>
            <sz val="14"/>
            <color indexed="81"/>
            <rFont val="Tahoma"/>
            <family val="2"/>
          </rPr>
          <t xml:space="preserve">APENAS PARA CAU BÁSICOS
</t>
        </r>
      </text>
    </comment>
    <comment ref="P11" authorId="1" shapeId="0">
      <text>
        <r>
          <rPr>
            <b/>
            <sz val="14"/>
            <color indexed="81"/>
            <rFont val="Tahoma"/>
            <family val="2"/>
          </rPr>
          <t xml:space="preserve">APENAS PARA CAU BÁSICOS
</t>
        </r>
      </text>
    </comment>
  </commentList>
</comments>
</file>

<file path=xl/comments3.xml><?xml version="1.0" encoding="utf-8"?>
<comments xmlns="http://schemas.openxmlformats.org/spreadsheetml/2006/main">
  <authors>
    <author>Gustavo Milhomem Brito Menezes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Vinculada as Receitas de Arrecadação do Anexo 1.1 - Usos e Fontes.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Apenas para os Cau Básicos. O valor total deve ser igual do que consta nas Diretrizes da Reprogramação 2016.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= Receita de Arrecadação + Recurso do Fundo de Apoio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Vinculada as Receitas de Arrecadação do Anexo 1.1 - Usos e Fontes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Vinculada as Receitas de Arrecadação do Anexo 1.1 - Usos e Fontes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RAL= Receita de Arrecadação + Fundo de Apoio (apenas CAU Básicos) - Aportes ( CSC + FA)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Os valores que constam no Parecer do Plano de Ação 2016.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Valor deve ser vinculado aos projetos e atividades que constam no quadro geral.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Os valores que constam no Parecer do Plano de Ação 2016.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Valor deve ser vinculado aos projetos e atividades que constam no quadro geral.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Flavia Rios Costa</author>
  </authors>
  <commentList>
    <comment ref="A1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A4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A6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Tania Mara Chaves Daldegan</author>
  </authors>
  <commentList>
    <comment ref="B13" authorId="0" shapeId="0">
      <text>
        <r>
          <rPr>
            <b/>
            <sz val="9"/>
            <color indexed="81"/>
            <rFont val="Segoe UI"/>
            <family val="2"/>
          </rPr>
          <t xml:space="preserve"> Valor bruto, incluindo o auxílio alimentação, auxílio transporte, plano de saúde e demais benefícios.</t>
        </r>
      </text>
    </comment>
    <comment ref="B27" authorId="0" shapeId="0">
      <text>
        <r>
          <rPr>
            <b/>
            <sz val="9"/>
            <color indexed="81"/>
            <rFont val="Segoe UI"/>
            <family val="2"/>
          </rPr>
          <t>O aporte do CSC compreende o CSC + Fundo de Reserva do CSC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<sst xmlns="http://schemas.openxmlformats.org/spreadsheetml/2006/main" count="1539" uniqueCount="563">
  <si>
    <t>Início:</t>
  </si>
  <si>
    <t>Término:</t>
  </si>
  <si>
    <t>3.1.1 Custeados com Recursos do Fundo de Apoio</t>
  </si>
  <si>
    <t>Total</t>
  </si>
  <si>
    <t>(Valores em R$ 1,00)</t>
  </si>
  <si>
    <t>Itens de Custo</t>
  </si>
  <si>
    <t>Pessoal</t>
  </si>
  <si>
    <t>diárias - funcionários</t>
  </si>
  <si>
    <t>Material de consumo</t>
  </si>
  <si>
    <t>diárias - conselheiros/ convidados</t>
  </si>
  <si>
    <t>passagens</t>
  </si>
  <si>
    <t>aluguéis e encargos</t>
  </si>
  <si>
    <t>outras despesas</t>
  </si>
  <si>
    <t>Encargos diversos</t>
  </si>
  <si>
    <t>Imobilizado</t>
  </si>
  <si>
    <t>Variação</t>
  </si>
  <si>
    <t>Serviços de Terceiro - PJ e PF</t>
  </si>
  <si>
    <t>serviços prestados</t>
  </si>
  <si>
    <t>Soma - Despesas de Custeio</t>
  </si>
  <si>
    <t>Total da Programação - Operacional</t>
  </si>
  <si>
    <t>Aporte ao Fundo de Apoio</t>
  </si>
  <si>
    <t>Aporte ao CSC</t>
  </si>
  <si>
    <t>Unidade Responsável</t>
  </si>
  <si>
    <t>Denominação</t>
  </si>
  <si>
    <t>TOTAL</t>
  </si>
  <si>
    <t>A custear com Recursos do Fundo de Apoio</t>
  </si>
  <si>
    <t>Valores em R$ 1,00</t>
  </si>
  <si>
    <t xml:space="preserve">Variação </t>
  </si>
  <si>
    <t>1.1 - Unidade Organizacional/Comissão/Colegiado:</t>
  </si>
  <si>
    <t>1.2 - Coordenador ou Responsável pela Unidade Organizacional/Comissão/Colegiado:</t>
  </si>
  <si>
    <t>1.5 - Objetivo Geral (Projeto/Atividade):</t>
  </si>
  <si>
    <t>1. DADOS TÉCNICOS</t>
  </si>
  <si>
    <t>2. DADOS ESTRATÉGICOS</t>
  </si>
  <si>
    <t>3.1    Custo do Projeto/Atividade:</t>
  </si>
  <si>
    <t>Impactar significativamente o planejamento e a gestão do território</t>
  </si>
  <si>
    <t>Valorizar a Arquitetura e Urbanismo</t>
  </si>
  <si>
    <t>Tornar a fiscalização um vetor de melhoria do exercício da Arquitetura e Urbanismo</t>
  </si>
  <si>
    <t>Estimular o conhecimento, o uso de processos criativos e a difusão das melhores práticas em Arquitetura e Urbanismo</t>
  </si>
  <si>
    <t>Influenciar as diretrizes do ensino de Arquitetura e Urbanismo e sua formação continuada</t>
  </si>
  <si>
    <t>Assegurar a eficácia no relacionamento e comunicação com a sociedade</t>
  </si>
  <si>
    <t>Promover o exercício ético e qualificado da profissão</t>
  </si>
  <si>
    <t>Fomentar o acesso da sociedade à Arquitetura e Urbanismo</t>
  </si>
  <si>
    <t>Assegurar a sustentabilidade financeira</t>
  </si>
  <si>
    <t>Aprimorar e inovar os processos e as ações</t>
  </si>
  <si>
    <t>Desenvolver competências de dirigentes e colaboradores</t>
  </si>
  <si>
    <t>Construir cultura organizacional adequada à estratégia</t>
  </si>
  <si>
    <t>Ter sistemas de informação e infraestrutura que viabilizem a gestão e o atendimento dos arquitetos e urbanistas e a sociedade</t>
  </si>
  <si>
    <t>Sociedade</t>
  </si>
  <si>
    <t>Assegurar a eficácia no atendimento e no relacionamento com os Arquitetos e Urbanistas e a Sociedade</t>
  </si>
  <si>
    <t>Garantir a participação dos Arquitetos e Urbanistas no planejamento territorial e na gestão urbana</t>
  </si>
  <si>
    <t>Estimular a produção da Arquitetura e Urbanismo como política de Estado</t>
  </si>
  <si>
    <t>Parcial  R$</t>
  </si>
  <si>
    <t>Objetivo Estratégico Principal</t>
  </si>
  <si>
    <t>Objetivo Estratégico Secundário</t>
  </si>
  <si>
    <t>Pessoas e Infraestrutura</t>
  </si>
  <si>
    <t>Processos Internos</t>
  </si>
  <si>
    <t>Perspectiva</t>
  </si>
  <si>
    <t>2.1 - Objetivos Estratégicos Relacionados / Perspectiva</t>
  </si>
  <si>
    <t>2.1.1 - Objetivo Estratégico Principal</t>
  </si>
  <si>
    <t>2.1.2 - Objetivo Estratégico Secundário</t>
  </si>
  <si>
    <t>2.1.3 - Objetivo Estratégico Secundário</t>
  </si>
  <si>
    <t>2.2 - Resultados:</t>
  </si>
  <si>
    <t>2.3 - Período de Execução:</t>
  </si>
  <si>
    <t xml:space="preserve">Variação  </t>
  </si>
  <si>
    <t>P/A</t>
  </si>
  <si>
    <t>3. DADOS ORÇAMENTÁRIOS</t>
  </si>
  <si>
    <t>Total do Plano de Ação - Reprogramação</t>
  </si>
  <si>
    <t>1.3 - Tipo (Projeto ou Atividade):</t>
  </si>
  <si>
    <t>1.4 - Nome (Denominação do Projeto ou Atividade ):</t>
  </si>
  <si>
    <t>1.6 - Responsável  pelo Projeto ou Atividade:</t>
  </si>
  <si>
    <t>BASE DE CÁLCULO</t>
  </si>
  <si>
    <t>APLICAÇÕES DE RECURSOS</t>
  </si>
  <si>
    <t xml:space="preserve">FOLHA DE PAGAMENTO </t>
  </si>
  <si>
    <t>1. Receita de Arrecadação</t>
  </si>
  <si>
    <t>2. Recursos do fundo de apoio (CAU Básico)</t>
  </si>
  <si>
    <t>Valor</t>
  </si>
  <si>
    <t xml:space="preserve">% </t>
  </si>
  <si>
    <t>Variação (%)</t>
  </si>
  <si>
    <t>LIMITES</t>
  </si>
  <si>
    <t xml:space="preserve">Objetivo Geral </t>
  </si>
  <si>
    <t>LEGENDA: P = PROJETO/ A = ATIVIDADE/ FP = FUNDO DE APOIO</t>
  </si>
  <si>
    <t>4. COMENTÁRIOS</t>
  </si>
  <si>
    <t xml:space="preserve">Proposta Reprogramação (D=B+C)  </t>
  </si>
  <si>
    <t>3- AÇÕES/RESULTADOS (PROJETOS/ ATIVIDADES) 2016:</t>
  </si>
  <si>
    <t xml:space="preserve">Orientações: </t>
  </si>
  <si>
    <t>*P/A - P = Projeto / A = Atividade</t>
  </si>
  <si>
    <t xml:space="preserve"> As células em cinza estão vinculadas com fórmulas, não devem ser preenchidas.</t>
  </si>
  <si>
    <t>Caso seja necessário a inclusão de novas linhas, deve-se atentar para a continuidade da fórmula inserida na planilha.</t>
  </si>
  <si>
    <t>FA - Fundo de Apoio. O preenchimento das colunas com informações do "Fundo de Apoio" destina-se aos CAU Básicos.</t>
  </si>
  <si>
    <t xml:space="preserve">METAS FÍSICAS </t>
  </si>
  <si>
    <t>RESULTADOS</t>
  </si>
  <si>
    <t>Justificativas para as metas físicas e resultados</t>
  </si>
  <si>
    <t>METAS FINANCEIRAS (valores em R$ 1,00)</t>
  </si>
  <si>
    <t xml:space="preserve">Justificativas para as metas financeiras </t>
  </si>
  <si>
    <t>* P/A</t>
  </si>
  <si>
    <t>FA</t>
  </si>
  <si>
    <t xml:space="preserve">Objetivo Estratégico Principal </t>
  </si>
  <si>
    <t>Aprovadas</t>
  </si>
  <si>
    <t xml:space="preserve"> Realizadas </t>
  </si>
  <si>
    <t>Aprovados</t>
  </si>
  <si>
    <t>Alcançados</t>
  </si>
  <si>
    <t>Programação Aprovada (A)</t>
  </si>
  <si>
    <t>Transposições   (B)</t>
  </si>
  <si>
    <t>Total Aprovado + Transposições                                         (C=A+B)</t>
  </si>
  <si>
    <t>Total Executado                            (D)</t>
  </si>
  <si>
    <t>% de Execução  (E=D/A)</t>
  </si>
  <si>
    <t>Valores do Fundo de Apoio</t>
  </si>
  <si>
    <t xml:space="preserve">Aprovado        </t>
  </si>
  <si>
    <t xml:space="preserve">Executado        </t>
  </si>
  <si>
    <t>(%)</t>
  </si>
  <si>
    <t>JUSTIFICATIVAS:</t>
  </si>
  <si>
    <t>ORIENTAÇÕES: FAZER COMENTÁRIOS SOBRE O ALCANCE DOS RESULTADOS POR OBJETIVO ESTRATÉGICO, CONSIDERANDO OS RESULTADOS ALCANÇADOS NOS PROJETOS E ATIVIDADES A ELES VINCULADOS.</t>
  </si>
  <si>
    <t>Orientação: As células em cinza estão vinculadas com fórmulas, não devem ser preenchidas.</t>
  </si>
  <si>
    <t>B. Valor total das rescisões contratuais, auxílio alimentação, auxílio transporte, plano de saúde e demais benefícios.</t>
  </si>
  <si>
    <t>3. Soma (1+2)</t>
  </si>
  <si>
    <t>C. Receitas Correntes</t>
  </si>
  <si>
    <t>4. Aportes ao Fundo de Apoio</t>
  </si>
  <si>
    <t>5. Aportes ao CSC + Fundo de Reserva do CSC</t>
  </si>
  <si>
    <t>6.  Receita da Arrecadação Líquida (RAL = 3 -4 - 5)</t>
  </si>
  <si>
    <t>BASE DE CÁLCULO (Item 6)</t>
  </si>
  <si>
    <r>
      <t xml:space="preserve">Fiscalização </t>
    </r>
    <r>
      <rPr>
        <b/>
        <sz val="12"/>
        <color indexed="21"/>
        <rFont val="Calibri"/>
        <family val="2"/>
      </rPr>
      <t xml:space="preserve">(mínimo de 20 % do total da RAL)      </t>
    </r>
    <r>
      <rPr>
        <b/>
        <sz val="12"/>
        <color indexed="10"/>
        <rFont val="Calibri"/>
        <family val="2"/>
      </rPr>
      <t xml:space="preserve">  </t>
    </r>
    <r>
      <rPr>
        <b/>
        <sz val="12"/>
        <color indexed="8"/>
        <rFont val="Calibri"/>
        <family val="2"/>
      </rPr>
      <t xml:space="preserve">                                                                     </t>
    </r>
  </si>
  <si>
    <r>
      <t xml:space="preserve"> Despesas com Pessoal </t>
    </r>
    <r>
      <rPr>
        <b/>
        <sz val="12"/>
        <color indexed="57"/>
        <rFont val="Calibri"/>
        <family val="2"/>
      </rPr>
      <t>(máximo de 55% sobre as Receitas Correntes. Não considerar despesas decorrentes de rescisões contratuais, auxílio alimentação, auxílio transporte, plano de saúde e demais benefícios)</t>
    </r>
  </si>
  <si>
    <r>
      <t xml:space="preserve">Atendimento </t>
    </r>
    <r>
      <rPr>
        <b/>
        <sz val="12"/>
        <color indexed="21"/>
        <rFont val="Calibri"/>
        <family val="2"/>
      </rPr>
      <t>(mínimo de 10 % do total da RAL)</t>
    </r>
  </si>
  <si>
    <r>
      <t>Capacitação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57"/>
        <rFont val="Calibri"/>
        <family val="2"/>
      </rPr>
      <t xml:space="preserve">(mínimo de 2%  e máximo de 4%  do valor total das respectivas folhas de pagamento -salários, encargos e benefícios)                  </t>
    </r>
  </si>
  <si>
    <r>
      <t>Comunicação</t>
    </r>
    <r>
      <rPr>
        <b/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 xml:space="preserve">(mínimo de 3% do total da RAL)             </t>
    </r>
    <r>
      <rPr>
        <b/>
        <sz val="12"/>
        <color indexed="57"/>
        <rFont val="Calibri"/>
        <family val="2"/>
      </rPr>
      <t xml:space="preserve">                                                                                </t>
    </r>
  </si>
  <si>
    <r>
      <t>Patrocínio</t>
    </r>
    <r>
      <rPr>
        <b/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 xml:space="preserve">(máximo de 5% do total da RAL)   </t>
    </r>
    <r>
      <rPr>
        <b/>
        <sz val="12"/>
        <color indexed="10"/>
        <rFont val="Calibri"/>
        <family val="2"/>
      </rPr>
      <t xml:space="preserve">      </t>
    </r>
    <r>
      <rPr>
        <b/>
        <sz val="12"/>
        <color indexed="8"/>
        <rFont val="Calibri"/>
        <family val="2"/>
      </rPr>
      <t xml:space="preserve">                                                                            </t>
    </r>
  </si>
  <si>
    <r>
      <t xml:space="preserve">Objetivos Estratégicos Locais             </t>
    </r>
    <r>
      <rPr>
        <b/>
        <sz val="12"/>
        <color indexed="21"/>
        <rFont val="Calibri"/>
        <family val="2"/>
      </rPr>
      <t xml:space="preserve">  </t>
    </r>
    <r>
      <rPr>
        <b/>
        <sz val="12"/>
        <color indexed="21"/>
        <rFont val="Calibri"/>
        <family val="2"/>
      </rPr>
      <t xml:space="preserve">(mínimo de 6 % do total da RAL)                         </t>
    </r>
  </si>
  <si>
    <r>
      <t xml:space="preserve">Reserva de Contingência                          </t>
    </r>
    <r>
      <rPr>
        <b/>
        <sz val="12"/>
        <color indexed="21"/>
        <rFont val="Calibri"/>
        <family val="2"/>
      </rPr>
      <t xml:space="preserve">(até 2 % do total da RAL)              </t>
    </r>
  </si>
  <si>
    <t>COMENTÁRIOS/JUSTIFICATIVAS PARA AS VARIAÇÕES DOS ÍNDICES APROVADOS/REALIZADOS.</t>
  </si>
  <si>
    <t>Reprogramação 2016</t>
  </si>
  <si>
    <t>Anexo 1.4 - Dados Gerais do Plano de Ação - Reprogramação 2016</t>
  </si>
  <si>
    <t>Obs:  Os anexos 1.4, 1.5 e 1.6 devem ser preenchidos para os projetos/atividades aprovados para 2016, que na proposta de Reprogramação apresentem alterações nas ações, metas e/ou resultados e para os novos projetos/atividades.</t>
  </si>
  <si>
    <t>Unidade Organizacional:</t>
  </si>
  <si>
    <t>%
(F=D/A)</t>
  </si>
  <si>
    <t>Programação 2016
(A)</t>
  </si>
  <si>
    <t>Executado Jan/Jun (B)</t>
  </si>
  <si>
    <t>Projetado Jul/Dez    (C )</t>
  </si>
  <si>
    <t>Proposta da Reprogramação (D=B+C)</t>
  </si>
  <si>
    <t>Valor
(E=D-A)</t>
  </si>
  <si>
    <t>% Partic. (G)</t>
  </si>
  <si>
    <t>Anexo 1.6- Plano de Ação - Reprogramação 2016 por Elemento de Despesas</t>
  </si>
  <si>
    <t>pessoal e encargos</t>
  </si>
  <si>
    <t>Sugestão: troquei para "pessoal e encargos" conforme está no siscont</t>
  </si>
  <si>
    <t>A. Pessoal e Encargos (Valores totais)</t>
  </si>
  <si>
    <t xml:space="preserve">Inclui os tipos </t>
  </si>
  <si>
    <t xml:space="preserve">Responsável Projeto/Atividade: </t>
  </si>
  <si>
    <t>Denominação do Projeto ou Atividade :</t>
  </si>
  <si>
    <t>Objetivo Geral :</t>
  </si>
  <si>
    <t xml:space="preserve">Objetivo Estratégico Principal : </t>
  </si>
  <si>
    <t xml:space="preserve">Resultado esperado do Projeto/Atividade: </t>
  </si>
  <si>
    <t>Orientação: As células sinalizadas, em cinza, são fórmulas e não devem ser modificadas. Verificar os comentários colocando o cursor na célula correspondente, no cabeçalho. Caso seja necessário aumentar o número de linhas, favor atentar na continuidade das fórmulas.</t>
  </si>
  <si>
    <t>Anexo 1.3- Limites de Aplicação dos Recursos Estratégicos</t>
  </si>
  <si>
    <t>1-QUADRO GERAL</t>
  </si>
  <si>
    <t xml:space="preserve">Tipo (Projeto ou  Atividade ): </t>
  </si>
  <si>
    <t>Resultado</t>
  </si>
  <si>
    <t>Reprogramação 2017</t>
  </si>
  <si>
    <t>Valor da Programação 2017 (R$)</t>
  </si>
  <si>
    <t>Valor da Reprogramação 2017 (R$)</t>
  </si>
  <si>
    <t>Programação 2017</t>
  </si>
  <si>
    <t>%</t>
  </si>
  <si>
    <t xml:space="preserve">Indicador do Projeto/Atividade: </t>
  </si>
  <si>
    <t>(Nome do Responsável pelo projeto/atividade)</t>
  </si>
  <si>
    <t>(Nome da unidade organizacional)</t>
  </si>
  <si>
    <t>(Projeto ou atividade)</t>
  </si>
  <si>
    <t>(Nome do projeto ou atividade)</t>
  </si>
  <si>
    <t>(“O QUE” o projeto pretende atingir após a sua implantação)</t>
  </si>
  <si>
    <t xml:space="preserve">Os resultados são os EFEITOS que devem ser produzidos com a execução do projeto/atividade, dentro do seu horizonte do tempo.          </t>
  </si>
  <si>
    <t>Os indicadores são medidas que expressam ou  quantificam um resultado, o desempenho de um processo, um serviço ou  um produto.</t>
  </si>
  <si>
    <t>(Conforme o mapa estratégico)</t>
  </si>
  <si>
    <t>AT/N/R/E/C</t>
  </si>
  <si>
    <t>Programação 2018 (A)</t>
  </si>
  <si>
    <t>Reprogramação 2018</t>
  </si>
  <si>
    <t>Programação 2018
(A)</t>
  </si>
  <si>
    <t>2.   JUSTIFICATIVAS:</t>
  </si>
  <si>
    <t xml:space="preserve"> ANEXOS:</t>
  </si>
  <si>
    <t>Execução Jan/Mai (B)</t>
  </si>
  <si>
    <t>Projetado Jun/Dez (C )</t>
  </si>
  <si>
    <t>CAU/.....</t>
  </si>
  <si>
    <t>PLANO DE AÇÃO - REPROGRAMAÇÃO 2018</t>
  </si>
  <si>
    <t xml:space="preserve"> Valor(R$)
(E=D-A)</t>
  </si>
  <si>
    <t>% 
(F=E/A *100)</t>
  </si>
  <si>
    <t>Presidência</t>
  </si>
  <si>
    <t>A</t>
  </si>
  <si>
    <t>P</t>
  </si>
  <si>
    <t>Manutenção E Desenvolvimento Das Atividades Da Presidência</t>
  </si>
  <si>
    <t xml:space="preserve">Cumprir Com As Atribuições Do Cargo Conforme Regimento Interno </t>
  </si>
  <si>
    <t>Garantir A Representação Do CAU/MS  Em Viagens  Junto A Fórum E Plenárias Ampliadas</t>
  </si>
  <si>
    <t>Comunicação Institucional</t>
  </si>
  <si>
    <t>Promover A Melhoria Da Imagem Do CAU/MS E Garantir A Divulgação Das Informações À Sociedade</t>
  </si>
  <si>
    <t>Fortalecer A Imagem Do CAU/MS Junto À Sociedade</t>
  </si>
  <si>
    <t>Patrocínio</t>
  </si>
  <si>
    <t>Promover A Produção E A Difusão Do Conhecimento Do Exercício Profissional</t>
  </si>
  <si>
    <t>Buscar Consolidar A Imagem Do Cau E O Seu Compromisso Com O Fortalecimento Da Arq. E Urb.</t>
  </si>
  <si>
    <t>Assistência Técnica</t>
  </si>
  <si>
    <t>Capacitar Profissionais Das Áreas De Arq. E Urb., Em Programas De Assistência Técnica Nos Moldes Da Lei 11.888/2008, Bem Como Atender As Necessidades De Comunidades Carentes Com Projetos, Construção De Habitação, Entre Outros.</t>
  </si>
  <si>
    <t>Profissionais Capacitados Em Programas De Athis Para Atender As Necessidades De Habitação, Em Prol Da População De Baixa Renda</t>
  </si>
  <si>
    <t/>
  </si>
  <si>
    <t>TOTAL CENTRO DE CUSTO PRESIDÊNCIA</t>
  </si>
  <si>
    <t>Gerência Administrativa E Financeira</t>
  </si>
  <si>
    <t>Centro De Serviços Compartilhados - Atendimento</t>
  </si>
  <si>
    <t>Cumprir A Resolução Nº 71, De 20 De Janeiro De 2014</t>
  </si>
  <si>
    <t>Manter Os Serviços Compartilhados Considerados Essenciais Para As Atividades Relacionadas A Fiscalização</t>
  </si>
  <si>
    <t>Centro De Serviços Compartilhados - Fiscalização</t>
  </si>
  <si>
    <t xml:space="preserve">Fundo De Apoio </t>
  </si>
  <si>
    <t>Cumprir A Resolução Nº 72, De 20 De Janeiro De 2014</t>
  </si>
  <si>
    <t>Contribuição À Sustentabilidade Financeira Dos Cau/Uf</t>
  </si>
  <si>
    <t>Reserva De Contingência</t>
  </si>
  <si>
    <t>Suportar Eventuais Ações Não Contempladas No Plano De Ação Aprovado</t>
  </si>
  <si>
    <t>Suprir Situações Imprevistas Do Plano De Ação</t>
  </si>
  <si>
    <t>Manutenção E Aprimoramento Das Atividades Do CAU/MS</t>
  </si>
  <si>
    <t>Buscar Atender Todas As Necessidades Básicas, Sendo Operacionais E Funcionais Do CAU/MS</t>
  </si>
  <si>
    <t>Necessidades Atendidas Do CAU/MS De Maneira Eficiente E Com Agilidade.</t>
  </si>
  <si>
    <t>Aquisição De Bens Móveis E Estruturação Das Subsede Do CAU/MS</t>
  </si>
  <si>
    <t>Estruturar E Inovar Tanto A Sede Principal Quanto As Subsede Do CAU/MS</t>
  </si>
  <si>
    <t>Sede Do CAU/MS Estruturada De Forma Moderna E Inovadora Para Melhor Atender À Sociedade</t>
  </si>
  <si>
    <t>GERÊNCIA ADMINISTRATIVA E FINANCEIRA</t>
  </si>
  <si>
    <t>Gerência De Fiscalização</t>
  </si>
  <si>
    <t>Fiscalização Do Exercício Profissional Do CAU/MS</t>
  </si>
  <si>
    <t>Valorizar E Proteger O Exercício Profissional Do Arquiteto E Urbanista De Ms</t>
  </si>
  <si>
    <t>Valorização Do Exercício Profissional Da Arquitetura E Urbanismo De Mato Grosso Do Sul Perante A Sociedade</t>
  </si>
  <si>
    <t>GERÊNCIA DE FISCALIZAÇÃO</t>
  </si>
  <si>
    <t>Secretaria Geral</t>
  </si>
  <si>
    <t>Manutenção Das Reuniões Ordinárias E Extraordinárias Das Comissões E Do Plenário</t>
  </si>
  <si>
    <t>Estruturar, Equipar, Treinar E Aperfeiçoar As Comissões E Seus Respectivos Conselheiros</t>
  </si>
  <si>
    <t>Atendimento As Comissões E Plenário E Audiências De Conciliação E Instruções Junto Aos Profissionais De Arq. E Urb. De Ms</t>
  </si>
  <si>
    <t>Capacitação De Quadro Efetivo</t>
  </si>
  <si>
    <t>Aperfeiçoar O Quadro Efetivo Do CAU/MS</t>
  </si>
  <si>
    <t>Quadro Efetivo Do CAU/MS Capacitado Para Melhor Atender Os Profissionais E A Sociedade</t>
  </si>
  <si>
    <t>SECRETARIA GERAL</t>
  </si>
  <si>
    <t>Comissão De Exercício Profissional</t>
  </si>
  <si>
    <t>Valorização Profissional No Estado De Ms</t>
  </si>
  <si>
    <t>Disseminação Do Conhecimento A Respeito Do Exercício Profissional Da Arquitetura E Urbanismo De Ms</t>
  </si>
  <si>
    <t>COMISSÃO DE EXERCÍCIO PROFISSIONAL</t>
  </si>
  <si>
    <t>Ações da CEP/Ms</t>
  </si>
  <si>
    <t>Comissão De Finanças E Administração</t>
  </si>
  <si>
    <t>Ações Da CFA/Ms</t>
  </si>
  <si>
    <t>Realizar Reuniões Ordinárias Junto Aos Membros Da Cfa E Demais Interessados, Para Analise E Acompanhamento Das Prestações De Conta Do CAU/MS</t>
  </si>
  <si>
    <t xml:space="preserve">Buscar Acompanhar E Fiscalizar Os Procedimentos Financeiros E Administrativos E Desenvolvidos Dentro Do CAU/MS, , Assim Como Capacitar Seus Respectivos Conselheiros E Suplentes Para O Exercício De Suas Funções Junto Ao CAU/MS E A Sociedade No Exercício De 2018 </t>
  </si>
  <si>
    <t>COMISSÃO DE FINANÇAS E ADMINISTRAÇÃO</t>
  </si>
  <si>
    <t>Comissão De Ética E Disciplina</t>
  </si>
  <si>
    <t>Ações Da CED/Ms</t>
  </si>
  <si>
    <t>Buscar Manter E Aprimorar A Ética E Disciplina Dentro Da Arquitetura E Urbanismo Do Ms</t>
  </si>
  <si>
    <t>Promover Ações Em Prol Da Ética E Da Disciplina Entro Os Profissionais De Arq. E Urb. De Ms</t>
  </si>
  <si>
    <t>COMISSÃO DE ÉTICA E DISCIPLINA</t>
  </si>
  <si>
    <t>Comissão De Ensino E Formação</t>
  </si>
  <si>
    <t>Ações De CEF/Ms</t>
  </si>
  <si>
    <t>Buscar Desenvolver Ações Em Prol Do Ensino E Formação Do Curso De Arq. E Urb. Em Ms</t>
  </si>
  <si>
    <t>Aprimorar E Adequar Ações Em Prol Do Ensino E Formação Dos Arquitetos E Urbanistas De Ms</t>
  </si>
  <si>
    <t>COMISSÃO DE ENSINO E FORMAÇÃO</t>
  </si>
  <si>
    <t>AT</t>
  </si>
  <si>
    <t>R</t>
  </si>
  <si>
    <t>Manter Os Serviços Compartilhados Considerados Essenciais Para As Atividades Relacionadas ao Atendimento</t>
  </si>
  <si>
    <t>Anexo 1.4 - Quadro Descritivo de Ações e Metas do Plano de Ação - Reprogramação 2018</t>
  </si>
  <si>
    <t>Obs:  O anexo 1.4  deve ser preenchido para todos os projetos/atividades constantes na proposta de Reprogramação 2018. As células sinalizadas, em cinza, são fórmulas e não devem ser modificadas.</t>
  </si>
  <si>
    <t xml:space="preserve">Tipo (Projeto ou  Atividade): </t>
  </si>
  <si>
    <t xml:space="preserve">Objetivo Estratégico Secundário : </t>
  </si>
  <si>
    <t>Nº</t>
  </si>
  <si>
    <t>Descrição da Ação</t>
  </si>
  <si>
    <t>Período de Execução</t>
  </si>
  <si>
    <t>Custo da Ação (R$)</t>
  </si>
  <si>
    <t>% Partic.
(G)</t>
  </si>
  <si>
    <t>Responsável pela Execução</t>
  </si>
  <si>
    <t>Ações</t>
  </si>
  <si>
    <t>Metas</t>
  </si>
  <si>
    <t>Detalhamento das Metas</t>
  </si>
  <si>
    <t xml:space="preserve">Resultados Esperados </t>
  </si>
  <si>
    <t>Indicador da ação</t>
  </si>
  <si>
    <t>Responsável pelo Indicador</t>
  </si>
  <si>
    <t>Início</t>
  </si>
  <si>
    <t>Término</t>
  </si>
  <si>
    <t>Valores                        (E=D-A)</t>
  </si>
  <si>
    <t>%
(F=E/A)</t>
  </si>
  <si>
    <t>Proposta de Reprogramação (D=B+C)</t>
  </si>
  <si>
    <t>LEGENDA: P = PROJETO; A = ATIVIDADE; FP = FUNDO DE APOIO</t>
  </si>
  <si>
    <t>Legenda: Situação da Ação e Metas</t>
  </si>
  <si>
    <t>(1)</t>
  </si>
  <si>
    <t>Inicial</t>
  </si>
  <si>
    <t>(2)</t>
  </si>
  <si>
    <t>Nova</t>
  </si>
  <si>
    <t>(3)</t>
  </si>
  <si>
    <t>Excluída</t>
  </si>
  <si>
    <t>(4)</t>
  </si>
  <si>
    <t>Reformulada</t>
  </si>
  <si>
    <t>Reuniões da Presidência</t>
  </si>
  <si>
    <t>7 Plenárias Ampliadas junto ao CAU/BR; 6 Fórum de Presidentes; 4 Seminários relacionado as comissões permanentes do CAU/MS junto ao CAU/BR</t>
  </si>
  <si>
    <t>Reuniões junto a todos os Presidentes dos CAU/UF's para discutir e resolver assuntos de competência do Conselho</t>
  </si>
  <si>
    <t xml:space="preserve">Compartilhar experiências, agregar informações e valores, troca de informações através das reuniões que serão realizadas no decorrer do exercício; </t>
  </si>
  <si>
    <t>Coeficiente de reuniões realizadas= Reuniões Realizadas/Previstas</t>
  </si>
  <si>
    <t>01.01.2018</t>
  </si>
  <si>
    <t>31.12.2018</t>
  </si>
  <si>
    <t>Fomento a ações no interior do Estado de MS</t>
  </si>
  <si>
    <t>3 Reuniões no Interior do estado junto aos Delegados do CAU/MS; 2 Seminários junto a Universidades do interior do estado;</t>
  </si>
  <si>
    <t>Estreitar ações em conjunto com os Municípios do Estado de MS e a sociedade</t>
  </si>
  <si>
    <t>Maior interação dos Delegados que representam este Conselho no interior do estado; Busca por informações e compartilhar ideias para facilitar a interação dos profissionais do interior com o CAU/MS</t>
  </si>
  <si>
    <t>PRESIDÊNCIA</t>
  </si>
  <si>
    <t>LUIS EDUARDO COSTA</t>
  </si>
  <si>
    <t>ATIVIDADE</t>
  </si>
  <si>
    <t>MANUTENÇÃO E DESENVOLVIMENTO DAS ATIVIDADES DA PRESIDÊNCIA</t>
  </si>
  <si>
    <t xml:space="preserve">CUMPRIR COM AS ATRIBUIÇÕES DO CARGO CONFORME REGIMENTO INTERNO </t>
  </si>
  <si>
    <t>GARANTIR A REPRESENTAÇÃO DO CAU/MS  EM VIAGENS  JUNTO A FÓRUM E PLENÁRIAS AMPLIADAS</t>
  </si>
  <si>
    <t>N</t>
  </si>
  <si>
    <t>Grupo de Trabalho de Tabela de Honorários</t>
  </si>
  <si>
    <t>23.02.2018</t>
  </si>
  <si>
    <t>21.08.2018</t>
  </si>
  <si>
    <t>Analisar a aplicabilidade da tabela de honorários do CAU, seus pontos positivos e negativos e encaminhar proposituras</t>
  </si>
  <si>
    <t>Coletar dados e estudar o tema, objetivando orientar as comissões permanentes e especiais do CAU/MS, na solução de questões e na fixação de entendimentos</t>
  </si>
  <si>
    <t>STHEPANIE RIBAS (ANALISTA DE COMUNICAÇÃO)</t>
  </si>
  <si>
    <t>PROJETO</t>
  </si>
  <si>
    <t>COMUNICAÇÃO INSTITUCIONAL</t>
  </si>
  <si>
    <t>PROMOVER A MELHORIA DA IMAGEM DO CAU/MS E GARANTIR A DIVULGAÇÃO DAS INFORMAÇÕES À SOCIEDADE</t>
  </si>
  <si>
    <t>FORTALECER A IMAGEM DO CAU/MS JUNTO À SOCIEDADE</t>
  </si>
  <si>
    <t>Acompanhamento de reuniões plenárias ordinárias e extraordinárias</t>
  </si>
  <si>
    <t>12 Reuniões Plenárias Ordinárias a serem realizadas no calendário 2018</t>
  </si>
  <si>
    <t>Cobertura fotográfica e divulgação dos destaques  da pauta das reuniões plenárias ordinárias e extraordinárias</t>
  </si>
  <si>
    <t>Dar transparência e visibilidade às ações realizadas e decisões  que foram tomadas naquele periodo dos conselheiros do CAU/MS</t>
  </si>
  <si>
    <t>COEFICIENTE DE COBERTURA REALIZADAS= COBERTURA DE REUNIÕES REALIZADAS/PREVISTA</t>
  </si>
  <si>
    <t>Assessoria de imprensa - relacionamento com jornalistas e profissionais da imprensa</t>
  </si>
  <si>
    <t>Manutenção do mailing jornalístico e envio de releases, aproximadamente 6</t>
  </si>
  <si>
    <t>Manter a proximidade do CAU com a imprensa local</t>
  </si>
  <si>
    <t>Aumentar a visibilidade do CAU na sociedade e manter bom relacionamento com a imprensa</t>
  </si>
  <si>
    <t>COEFICIENTE DE RELEASES E MAILING REALIZADAS=RELEASES E MAILING REALIZADOS/PREVISTO</t>
  </si>
  <si>
    <t>Atualização de informações pertinentes à profissão no site do CAU/MS</t>
  </si>
  <si>
    <t>Elaboração de 30 textos, matérias, artigos ou notas disponibilizadas  diariamente, conforme demanda ainda a ser definida</t>
  </si>
  <si>
    <t>Tornar públicas, por meio de matérias no site do CAU, as ações do Conselho e da presidência</t>
  </si>
  <si>
    <t>Dar transparência e publicidade às ações do CAU/MS</t>
  </si>
  <si>
    <t>COEFICIENTE DE TEXOS, MATÉRIAS REALIZADAS=TEXTOS, MATÉRIAS REALIZADAS/PREVISTA</t>
  </si>
  <si>
    <t>Elaboração de textos e imagens para as redes sociais do CAU/MS - Facebook e Linkedin</t>
  </si>
  <si>
    <t>Elaboração de 30 textos e imagens para atualização conforme demanda</t>
  </si>
  <si>
    <t>Melhorar a comunicação visual do CAU com o público</t>
  </si>
  <si>
    <t>Facilitar a comunicação e aproximar o CAU dos arquitetos e urbanistas</t>
  </si>
  <si>
    <t>COEFICIENTE DE IMAGENS PRODUZIDAS=IMAGENS PRODUZIDAS/PREVISTA</t>
  </si>
  <si>
    <t>Elaboração e envio de newsletters por e-mail</t>
  </si>
  <si>
    <t>Previsto envio de 12 newsletter em 2018</t>
  </si>
  <si>
    <t>Utilizar a ferramenta para aproximar o CAU do público</t>
  </si>
  <si>
    <t>Tornar o público ciente das ações do CAU/MS</t>
  </si>
  <si>
    <t>COEFICIENTE DE NEWSLETTER REALIZADOS=NEWSLETTER REALIZADOS/PREVISTO</t>
  </si>
  <si>
    <t>Monitoramento do site e redes sociais</t>
  </si>
  <si>
    <t>Prevista elaboração de 12 relatórios em 2018</t>
  </si>
  <si>
    <t>Avaliar as ações do público no ambiente virtual e definir estratégias</t>
  </si>
  <si>
    <t>Buscar meios de aproximação e engajamento do público no ambiente virtual</t>
  </si>
  <si>
    <t>COEFICIENTE DE RELATÓRIOS REALIZADOS=RELATÓRIO REALIZADOS/PREVISTO</t>
  </si>
  <si>
    <t xml:space="preserve">Relatórios mensais de clipping </t>
  </si>
  <si>
    <t>Mensurar em quais situações o CAU/MS é mencionado e por quê</t>
  </si>
  <si>
    <t>Arquivar matérias e notícias que citem o CAU/MS e/ou o presidente</t>
  </si>
  <si>
    <t>COEFICIENTE DE RELATÓRIOS DE CLIPPING REALIZADOS=RELÁTORIOS DE CLIPPING REALIZADOS/PREVISTO</t>
  </si>
  <si>
    <t>Campanha de valorização dos municípios</t>
  </si>
  <si>
    <t>Elaboração de 79 artes para Facebook parabenizando os municípios do Estado na data de fundação</t>
  </si>
  <si>
    <t>Destacar a arquitetura e a cultura dos municípios, dando mais visibilidade para o CAU no interior</t>
  </si>
  <si>
    <t xml:space="preserve">Aproximar o CAU das prefeituras, dos profissionais e da população dos municípios do interior </t>
  </si>
  <si>
    <t>COEFICIENTE DE ARTES REALIZADAS=ARTES REALIZADAS/PREVISTA</t>
  </si>
  <si>
    <t>Dia do Arquiteto e Urbanista (dezembro)</t>
  </si>
  <si>
    <t>Inserção de 3 anúncios em veículos de grande circulação</t>
  </si>
  <si>
    <t>Destinada ao público em geral, destacando atribuições do arquiteto e urbanista</t>
  </si>
  <si>
    <t>Maior conhecimento e promoção da valorização das atividades dos arquitetos e urbanistas na sociedade</t>
  </si>
  <si>
    <t>COEFICIENTE DE ANÚNCIOS REALIZADOS=ANÚNCIOS REALIZADOS/PREVISTO</t>
  </si>
  <si>
    <t>E</t>
  </si>
  <si>
    <t>Network Comunicação CAU</t>
  </si>
  <si>
    <t>Dialogar sobre as melhores formas de alcançar os arquitetos e urbanistas localmente e nacionalmente</t>
  </si>
  <si>
    <t>Manter campanhas e divulgações alinhadas com os objetivos do CAU</t>
  </si>
  <si>
    <t>COEFICIENTE AÇÕES CONJUNTAS=AÇÕES CONJUNTAS PREVISTAS/REALIZADAS</t>
  </si>
  <si>
    <t>01.07.2018</t>
  </si>
  <si>
    <t>01.11.2018</t>
  </si>
  <si>
    <t>ASSITÊNCIA TÉCNICA</t>
  </si>
  <si>
    <t>CAPACITAR PROFISSIONAIS DAS ÁREAS DE ARQ. E URB., EM PROGRAMAS DE ASSISTÊNCIA TÉCNICA NOS MOLDES DA LEI 11888/2008, BEM COMO ANTENDER AS NECESSIDADES DE COMUNIDADES CARENTES COM PROJETOS, CONSTRUÇÃO DE HABITAÇÃO, ENTRE OUTROS.</t>
  </si>
  <si>
    <t>Profissionais capacitados em programas de ATHIS para atender as necessidades de habitação, em prol da população de baixa renda</t>
  </si>
  <si>
    <t>Termo de cooperação entre SEHAB/UEMS/CAU/MS</t>
  </si>
  <si>
    <t>Programa de Assistência técnica, através de projetos ainda a serem definidos</t>
  </si>
  <si>
    <t>Implantação de um projeto piloto de viabilização de um programa de assistência para atender fámilias de baixa renda em MS</t>
  </si>
  <si>
    <t>Dar suporte aos planos municipais de habitação; desenvolvimento de planos de melhoria; construir uma rede de futuros programas similares</t>
  </si>
  <si>
    <t>Coeficiente de termos de cooperação efetivo= Termo de cooperação efetivado/ previsto</t>
  </si>
  <si>
    <t>Luis Eduardo Costa</t>
  </si>
  <si>
    <t>I Fórum de Assitência Técnica em Habitação de Interesse Social do CAU/MS em parceria com a EMHA</t>
  </si>
  <si>
    <t>I Fórum a ser realizado na Universidade Estadual de Mto Grosso do Sul (UEMS), com programação para os dias 17 e 18 Agosto. Público estimado em 450 pessoas.</t>
  </si>
  <si>
    <t>O envento terá apoio institucional das entidades de classes ligadas a Arquitetura, setores da Administração Municiapl e do Governo do Estado, a sociedade civil organizada, as Instituições de ensino superior e empresas privadas do setor da construção civil.</t>
  </si>
  <si>
    <t>Fomentar , divulgar e capacitar profissionais da Arquitetura e Urbanismo do Estado, para a aplicação e desenvolvimento de projetos deste cunho</t>
  </si>
  <si>
    <t>Coeficiente participantes do I Fórum= quantidade de participantes previsto/realizado</t>
  </si>
  <si>
    <t>01.06.2018</t>
  </si>
  <si>
    <t>31.08.2018</t>
  </si>
  <si>
    <t>CLAUDIO LISIAS LUCCHESE</t>
  </si>
  <si>
    <t>MANUTENÇÃO E APRIMORAMENTO DAS ATIVIDADES DO CAU/MS</t>
  </si>
  <si>
    <t>BUSCAR ATENDER TODAS AS NECESSIDADES BÁSICAS, SENDO OPERACIONAIS E FUNCIONAIS DO CAU/MS</t>
  </si>
  <si>
    <t>Necessidades atendidas do CAU/MS de maneira eficiente e com agilidade.</t>
  </si>
  <si>
    <t>Pagamento Salários, Encargos e Benefícios a Pessoal</t>
  </si>
  <si>
    <t>Execução da Folha de Pagamento anual composta por  7 Colaboradores</t>
  </si>
  <si>
    <t>Pagamentos relativos a salários, gratificações, 13º salários, férias, horas extras, INSS, FGTS, Vale Alimentação, Vale Transporte, entre outros</t>
  </si>
  <si>
    <t>Agilizar e suprir todas as necessidades existentes do CAU/MS voltado para melhor atender os profissionais Arq. e Urb.</t>
  </si>
  <si>
    <t>Coeficiente de folha de pagamento paga= Folha de pagamento paga/Folha de pagamento prevista</t>
  </si>
  <si>
    <t>Locação de Bem Imóvel utilizado pelo CAU/MS</t>
  </si>
  <si>
    <t>Execução do pagamento conforme contrato pré-estabelecido, sendo composto por 1 Sede em Campo Grande/MS e 1 Subsede em Dourados/MS</t>
  </si>
  <si>
    <t>Contrato de aluguel da sede pelo período de 6 anos, com data base em fevereiro; Contrato de Aluguel da subsede de 12 meses com data base em abril;</t>
  </si>
  <si>
    <t>Manter as atividades do Conselho durante o exercício de 2017</t>
  </si>
  <si>
    <t>Coeficiente de pagamento de aluguél= Aluguél pago/Aluguél previsto</t>
  </si>
  <si>
    <t>Tributos, Impostos e Taxas, Taxas Bancárias e Taxas de Serviços de Cobrança</t>
  </si>
  <si>
    <t>Pagamentos dos impostos relacionados a IPTU, IPVA e Licenciamento de 3 carros do Conselho; Taxas de cobrança de boletos; cheques, entre outros;</t>
  </si>
  <si>
    <t>Pagamentos relativos a IPTU, Licenciamento relativos ao exercício; Taxas relativas aos Boletos emitos pelo CAU/MS; Taxas de emissão de Cheques, Liberação de Float referentes a despesas com pessoal.</t>
  </si>
  <si>
    <t>Realizar pagamentos de caráter obrigatório e emergenciais como tributações, serviços bancários e outros</t>
  </si>
  <si>
    <t>Coeficiente de Tributos e impostos pagos= Tributos e impostos pagos/tributos e imposto previstos</t>
  </si>
  <si>
    <t>Aquisição de materiais de consumo e outros</t>
  </si>
  <si>
    <t>Compra de 3 bandeiras, e despesas mensais com materias de expediente, copa, cozinha, limpeza, entre outros;</t>
  </si>
  <si>
    <t xml:space="preserve">Compra de Bandeiras para o Sede de Campo Grande/MS; Materias de expediente, Materiais de limpeza, copa e cozinha, entre outros </t>
  </si>
  <si>
    <t>Atender as necessidades do CAU/MS com materiais diversos</t>
  </si>
  <si>
    <t>Coeficiente de materiais de consumo gasto= Valor gasto com materiais de consumo/valor previsto</t>
  </si>
  <si>
    <t>Serviço Prestados por Terceiros de Pessoa Físicas e Jurídicas e 1 Estagiário</t>
  </si>
  <si>
    <t>Pagamento de 100% das despesas relacionadas a esta ação</t>
  </si>
  <si>
    <t>Serviço de energia, água, correios, telecomunicações, impressão e encadernação, instalações e configurações, segurança predial e entre outros;</t>
  </si>
  <si>
    <t>Serviços básicos para manter o funcionamento do CAU/MS.</t>
  </si>
  <si>
    <t>Coeficiente de serviços prestados por terceiros= Serviços prestados por terceiros pago/serviços prestados por terceiros previsto</t>
  </si>
  <si>
    <t>Manutenção da subsede</t>
  </si>
  <si>
    <t>Idas as subsedes do CAU/MS conforme demanda, aproximadamente (5)</t>
  </si>
  <si>
    <t>Serviços de manutenção, conservação e acompanhamento de eventos a serem definidos</t>
  </si>
  <si>
    <t>Apoio operacional e administrativo para manter o bom funcionamento das subsedes do CAU/MS</t>
  </si>
  <si>
    <t>Coeficiente de manutenção a subsedes realizados= IDAS A SUBSEDES REALIZADAS/PREVISTO</t>
  </si>
  <si>
    <t>ESTRUTURAR E INOVAR TANTO A SEDE PRINCIPAL QUANTO A SUBSEDES DO CAU/MS</t>
  </si>
  <si>
    <t>Sede do CAU/MS estruturada de forma moderna e inovadora para melhor atender à sociedade</t>
  </si>
  <si>
    <t>Aquisição de novos materiais e/ou equipamentos, obras de arte e reformas junto a sede principal e Subsede do CAU/MS</t>
  </si>
  <si>
    <t>Adquirir novos materiais e/ou equipamentos, em como reformas e obras de arte para manter a estrutura do CAU/MS atualizada e  atender os novos funcionários concursados contratados</t>
  </si>
  <si>
    <t>COEFICIENTE DE AQUISIÇÃO DE BENS REALIZADOS= AQUISIÇÃO DE BENS REALIZADOS/PREVISTO</t>
  </si>
  <si>
    <r>
      <rPr>
        <strike/>
        <sz val="20"/>
        <color theme="1"/>
        <rFont val="Calibri"/>
        <family val="2"/>
        <scheme val="minor"/>
      </rPr>
      <t>A</t>
    </r>
    <r>
      <rPr>
        <sz val="20"/>
        <color theme="1"/>
        <rFont val="Calibri"/>
        <family val="2"/>
        <scheme val="minor"/>
      </rPr>
      <t>mbiente de qualidade para o bom funcionamento do CAU/MS e para melhor atender os profissionais e a sociedade</t>
    </r>
  </si>
  <si>
    <t>CLAUDIO LISIAS LUCHESE</t>
  </si>
  <si>
    <t>CENTRO DE SERVIÇOS COMPARTILHADOS ATENDIMENTO</t>
  </si>
  <si>
    <t>CUMPRIMENTO A RESOLUÇÃO Nº 71, DE 20 DE JANEIRO DE 2014 E RESOLUÇÃO 92 DE OUTUBRO DE 2014</t>
  </si>
  <si>
    <t>MANTER OS SERVIÇOS COMPARTILIHADOS CONSIDERADOS ESSENCIAIS PARA AS ATIVIDADES RELACIONADAS A FISCALIZAÇÃO</t>
  </si>
  <si>
    <t>MANTER OS SERVIÇOS COMPARTILIHADOS CONSIDERADOS ESSENCIAIS PARA AS ATIVIDADES RELACIONADAS AO ATENDIMENTO DOS PROFISSIONAIS NO ESTADO</t>
  </si>
  <si>
    <t xml:space="preserve">Fixa, para o exercício de 2018, o Compartilhamento entre o CAU/BR e os CAU/UF's, da gestão, manutenção, evolução das despesas relativas ao serviços essenciais do CSC </t>
  </si>
  <si>
    <t>Valores fixados conforme diretrizes para elaboração do Plano de Ação 2018</t>
  </si>
  <si>
    <t>MANTER OS SERVIÇOS COMPARTILIHADOS CONSIDERADOS ESSENCIAIS PARA AS ATIVIDADES RELACIONADAS A ATENDIMENTO</t>
  </si>
  <si>
    <t>Coeficiente de repasse ao CSC realizado= Valor realizados/previsto</t>
  </si>
  <si>
    <t>CENTRO DE SERVIÇOS COMPARTILHADOS FISCALIZAÇÃO</t>
  </si>
  <si>
    <t>GILL ABNER FINOTTI</t>
  </si>
  <si>
    <t>CAPACITAÇÃO DO QUADRO EFETIVO</t>
  </si>
  <si>
    <t>APERFEIÇOAR O QUADRO EFETIVO DO CAU/MS</t>
  </si>
  <si>
    <t>QUADRO EFETIVO DO CAU/MS CAPACITADO PARA MELHOR ATENDER OS PROFISSIONAIS E A SOCIEDADE</t>
  </si>
  <si>
    <t>Proporcionar a capacitação do quadro efetivo do CAU/MS por meio de treinamentos</t>
  </si>
  <si>
    <t>Buscar tornar  todo o  quadro efetivo do CAU/MS mais eficiente e eficaz em 17 treinamentos</t>
  </si>
  <si>
    <t>10 Seminários Técnicos a ser realizado pelo CAU/BR em conjunto com os CAU/UF's; 5 Treinamentos e capacitações em encontros nacionais; 2 cursos de aperfeiçoamento para os colaboradores</t>
  </si>
  <si>
    <t>Melhoria na prestação de serviços para os profissionais, conselheiros e a sociedade; Funcionários capacitados para as tarefas que deveram ser realizadas a partir das informações disponibilizadas nos cursos.</t>
  </si>
  <si>
    <t>COEFICIENTE DE PARTICAPAÇÃO EM TREINAMENTOS= VALOR DA PARTICIPAÇÃO EM TREINAMENTOS REALIZADOS/PREVISTO</t>
  </si>
  <si>
    <t>GIL ABNER FINOTTI</t>
  </si>
  <si>
    <t>MANUTENÇÃO DAS REUNIÕES ORDINÁRIAS E EXTRAORDINÁRIAS DAS COMISSÕES E DO PLENÁRIO</t>
  </si>
  <si>
    <t>ESTRUTURAR, EQUIPAR, TREINAR E APERFEIÇOAR O ATENDIMENTO AS COMISSÕES E AO PLENÁRIO E CAPACITAR SEUS RESPECTIVOS CONSELHEIROS</t>
  </si>
  <si>
    <t>ATENDIMENTO AS COMISSÕES E PLENÁRIO E AUDIÊNCIAS DE CONSCILIAÇÃO E INSTRUÇÕES JUNTO AOS PROFISSIONAIS DE ARQ. E URB. DE MS</t>
  </si>
  <si>
    <t>Pagamentos Salários da Secretaria Geral</t>
  </si>
  <si>
    <t xml:space="preserve">Suprir as necessidades com pessoal no centro de custo (04 colaboradores) </t>
  </si>
  <si>
    <t>Suprir as necessidades com pessoal do centro de custo da Secretaria Geral</t>
  </si>
  <si>
    <t>Coeficiente de folha de pagamento paga= folha de pagamento paga/prevista</t>
  </si>
  <si>
    <t>Reuniões de Comissão Ordinária e Plenárias</t>
  </si>
  <si>
    <t>Realização das Reuniões Ordinárias e Extraordinárias do Plenário e das Comissões Ordinárias do CAU/MS (considerar despesas com alimentação tipo coffee break; deslocamento e diarias de conselheiros conforme calendário (12) acrescido de (6) 50% como extraordinárias) e 2 estagiários</t>
  </si>
  <si>
    <t>Reuniões Plenárias Ordinárias e Extraordinárias junto as Comissões do CAU/MS</t>
  </si>
  <si>
    <t>Atender da melhor forma as comissões e plenária na execução das reuniões pré-estabelecidas no calendário anual, bem como atender as reuniões plenárias ordinárias e extraordinárias que venha a ocorrer no ano de 2017.</t>
  </si>
  <si>
    <t>Coeficiente reuniões realizadas= Reuniões ordinárias realizadas/reuniões ordinárias prevista</t>
  </si>
  <si>
    <t>Audiência de Consciliação e Instrução no CAU/MS</t>
  </si>
  <si>
    <t>6 Audiências de Instruções e Consciliação com os profissionais de Arq. E Urb de MS e cliente, e profissionais e o conselho na sede do CAU/MS</t>
  </si>
  <si>
    <t>Audiências serão realizadas na sede do CAU/MS com auxilio do Juridico do conselho e as partes envolvidas.</t>
  </si>
  <si>
    <t>Profissionais conscientes, qualidade da prestação de serviços dos profissionais a sociedade, bem como zelar pela valorização do exercício profissional</t>
  </si>
  <si>
    <t>Coeficiente de audiências realizadas= Audiência realizadas/previstas</t>
  </si>
  <si>
    <t>Encontro Nacional para Conselheiros</t>
  </si>
  <si>
    <t>Realização de 6 Encontros Temáticos, 6 Seminários à convite do CAU/BR em âmbito Nacional</t>
  </si>
  <si>
    <t>Apresentação e Debates referentes a Ética, Ensino, Finanças e Valorização Profissional a ser realizado no exercício de 2018</t>
  </si>
  <si>
    <t>Apredizagem continuada, buscando valorizar e desenolver ferramentas de gestão para melhorar o atendimento e os serviços disponibilizados aos profissionais de Arq. E Urbanismo de MS</t>
  </si>
  <si>
    <t>Coeficiente de encontros realizados= Encontros realizados/previsto</t>
  </si>
  <si>
    <t>MELINA BLOSS ROMERO</t>
  </si>
  <si>
    <t>AÇÕES DA CEP/MS</t>
  </si>
  <si>
    <t>VALORIZAÇÃO PROFISSIONAL NO ESTADO DE MS</t>
  </si>
  <si>
    <t>DISSEMINAÇÃO DO CONHECIMENTO A RESPEITO DO EXERCÍCIO PROFISSIONAL DA ARQUITETURA E URBANISMO DE MS</t>
  </si>
  <si>
    <t>Palestras para multiplicar o conhecimento</t>
  </si>
  <si>
    <t>Palestras na sede do CAU/MS e em suas respectivas subsedes, junto aos profissionais Arquitetos e Urbanistas de MS, visando o empreendedorismo</t>
  </si>
  <si>
    <t xml:space="preserve">Valorização Profissional e disseminação do conhecimento, reforçando a melhoria na qualidade das informações prestadas aos profissionais </t>
  </si>
  <si>
    <t>Coeficiente de palestras realizadas= Palestras Realizadas/prevista</t>
  </si>
  <si>
    <t>4 Palestras a serem realizadas nas maiores cidades do Estado de MS a ser definido;(MÉDIA 2 PARTICIPANTES) JUNTO COM A FISCALIZAÇÃO E COMISSÕES CEF/CED E CFA</t>
  </si>
  <si>
    <t>Reuniões no interior do Estado de MS</t>
  </si>
  <si>
    <t>1 Encontro Temático de Delegados, Arquitetos e Urbanistas juntamente com conselheiros no interior do estado de MS(MÉDIA 2 PARTICIPANTES)</t>
  </si>
  <si>
    <t>Apresentar as normas da profissão junto aos profissionais Arquitetos e Urbanistas de MS, buscando a valorização profissional no Estado</t>
  </si>
  <si>
    <t>Coeficiente de encontros realizados= Encontro realizado/previsto</t>
  </si>
  <si>
    <t xml:space="preserve">Reuniões Extraordinárias </t>
  </si>
  <si>
    <t>Acompanhar e agilizar assuntos pertinentes ao exercício Profissional em caráter de urgência</t>
  </si>
  <si>
    <t>Realizar o acompanhamento dos processos que se fizerem necessários em caráter de urgência</t>
  </si>
  <si>
    <t>Coeficiente de reuniões= Reuniões realizadas/previstas</t>
  </si>
  <si>
    <t>1 Reuniões Extraordinárias a serem realizadas na sede do CAU/MS com a participação de conselheiros/convidados conforme convocação e urgência</t>
  </si>
  <si>
    <t>Palestra Valorização Profissional</t>
  </si>
  <si>
    <t>3 Palestras com tema referente a RRT a ser realizada na sede do Conselho, média de 80 participantes por palestra, em parceria com o setor de Fiscalização</t>
  </si>
  <si>
    <t>Palestras voltada aos profissionais, referente a importância do RRT e o RRT como instrumento de contrato</t>
  </si>
  <si>
    <t>Diminuição de processos e Autos de Infração no que diz respeito ao RRT. Concientização da importância deste documento.</t>
  </si>
  <si>
    <t>01.08.2017</t>
  </si>
  <si>
    <t>PALAVRA LIVRE: EXERCÍCIO PROFISSIONAL</t>
  </si>
  <si>
    <t>Os debates serão realizados todas as terças até o final do exercício, em parceira com a Prefeitura, Empresas, Escritórios de Arquitetura e Profissionais Liberais</t>
  </si>
  <si>
    <t>Encontro semanais para debates sobre a profissão de Arquitetura e Urbanismo no estado sobre o exercício profissional, Legislação pertinentes.</t>
  </si>
  <si>
    <t>Recomendações aos orgão públicos relativos aos assuntos abordados, tais como atuação da Pessoas Jurídicas e Legislação pertinentes a Arquitetura e Urbanismo</t>
  </si>
  <si>
    <t>Coeficiente de encontros realizadas= encontros Realizadas/prevista</t>
  </si>
  <si>
    <t>01.03.2018</t>
  </si>
  <si>
    <t xml:space="preserve">Capacitação de Conselheiros Titulares e Suplentes </t>
  </si>
  <si>
    <t>Realização de 1 Seminários na sede do CAU/MS, afim de desenvolver e capacitar a nova Gestão do CAU/MS</t>
  </si>
  <si>
    <t>Nova Gestão 2018-2020, Apresentação da dinâmica de trabalho, Manual do Conselheiro e Regimento Interno do CAU</t>
  </si>
  <si>
    <t xml:space="preserve">Capacitar seus respectivos conselheiros e suplentes para o exercício de suas funções junto ao CAU/MS na Gestão de seus mandatos. </t>
  </si>
  <si>
    <t>Coeficiente de seminários= Seminários realizados/previsto</t>
  </si>
  <si>
    <t>FABIANO COSTA</t>
  </si>
  <si>
    <t>AÇÕES DA CFA/MS</t>
  </si>
  <si>
    <t>Realizar Reuniões Extraordinárias E Ordinárias Junto Aos Membros Da Cfa E Demais Interessados, Audiência De Conciliações Na Sede Do Cau/Ms</t>
  </si>
  <si>
    <t xml:space="preserve">BUSCAR ACOMPANHAR E FISCALIZAR OS PROCEDIMENTOS FINANCEIROS E ADMINISTRATIVOS E DESENVOLVIDOS DENTRO DO CAU/MS, , ASSIM COMO CAPACITAR SEUS RESPECTIVOS CONSELHEIROS E SUPLENTES PARA O EXERCÍCIO DE SUAS FUNÇÕES JUNTO AO CAU/MS E A SOCIEDADE NO EXERCÍCIO DE 2018 </t>
  </si>
  <si>
    <t>Acompanhar e fiscalizar assuntos de caráter Financeiro e Administrativo do CAU/MS</t>
  </si>
  <si>
    <t>Acompanhar e aprovar as prestações de contas que se fizerem necessárias em caráter emergencial</t>
  </si>
  <si>
    <t>Coeficiente de reuniões realizados= reuniões realizadas/previstas</t>
  </si>
  <si>
    <t>Curso IGEO</t>
  </si>
  <si>
    <t>Aprimorar e desenvolver competências relacionadas a Arquitetura e Urbanismo, afim de melhoria na qualidade dos relatórios apresentados para a CFA, bem como as informações relativas a situação dos profissionais atuantes no estado.</t>
  </si>
  <si>
    <t>1 Treinamento a ser relizada na sede do Conselho para os conselheiro titulares, suplentes e funcionários do CAU/MS</t>
  </si>
  <si>
    <t>O treinamento serão ministrados num formato de 3 dias, considerando o número de ferramentas e funcionalidades da nova versão do Igeo</t>
  </si>
  <si>
    <t>Coeficiente treinamento realizado= treinamento previsto/realizado</t>
  </si>
  <si>
    <t>01.10.2018</t>
  </si>
  <si>
    <t>30.10.2018</t>
  </si>
  <si>
    <t>PAULO CESAR DO AMARAL</t>
  </si>
  <si>
    <t>AÇÕES DA CED/MS</t>
  </si>
  <si>
    <t>PROMOVER AÇÕES EM PROL DA ÉTICA E DA DISCIPLINA ENTRO OS PROFISSIONAIS DE ARQ. E URB. DE MS</t>
  </si>
  <si>
    <t>Reuniões no Interior do estado</t>
  </si>
  <si>
    <t>Tornar a fiscalização mais presente, através de ações que apresentará as normas da profissão junto aos profissionais; Buscar a valorização dos profissionais em Arquitetura e Urbanismo.</t>
  </si>
  <si>
    <t>Promover e buscar atingir toda a classe profissional, levando a ética e a disciplina no dia a dia do Arquiteto e Urbanista de MS</t>
  </si>
  <si>
    <t>Coeficiente de reuniões realizadas= reuniões realizadas/previstas</t>
  </si>
  <si>
    <t>1 Reuniões Extraordinárias a serem realizadas na sede do CAU/MS em caráter de urgência junto aos conselheiros conforme a convocação</t>
  </si>
  <si>
    <t>Acompanhar e agilizar assuntos pertinentes a esta comissão em caráter de urgência</t>
  </si>
  <si>
    <t xml:space="preserve">Reuniões Extraordinárias  </t>
  </si>
  <si>
    <t xml:space="preserve">1 Reuniões/Encontros a serem realizados nas maiores cidades do estado de MS em parceria com a fiscalização  </t>
  </si>
  <si>
    <t>Encremento em Conciliação</t>
  </si>
  <si>
    <t xml:space="preserve">Implantar uma plataforma de diálogo entre o conciliador/denunciante/denunciado </t>
  </si>
  <si>
    <t xml:space="preserve">Melhorar o trabalho desenvolvido pela Comissão de Ética do CAU.MS de mediação de conflitos </t>
  </si>
  <si>
    <t>Coeficiente de cooperação técnica realizadas= Cooperação Tecnica realizada/prevista</t>
  </si>
  <si>
    <t>2 Ações de cooperação Técnica com mediação de conflitos entre a Empresa Reclame aqui que é detentora do Portal O Mediador de SP, realizadas em 1 Campo Grande, 2 em Dourados e 1 em Três Lagoas</t>
  </si>
  <si>
    <t>01.08.2018</t>
  </si>
  <si>
    <t>4 Palestras a serem realizadas nas maiores cidades do Estado de MS a ser definido;(MÉDIA 2 PARTICIPANTES) JUNTO COM A FISCALIZAÇÃO E COMISSÕES CEF/CEP E CFA</t>
  </si>
  <si>
    <t>Produção de conteúdo orientativo da CED-CAU/MS</t>
  </si>
  <si>
    <t>Os conteúdos serão gravados em  vídeos curtos de no máximo 45 segundos, com 7 temas voltados a ética apresentados por conselheiros e assessores do CAU/MS e eventualmente de convidados.</t>
  </si>
  <si>
    <t>Objetivo estabelecer um escopo de conteúdos informativos acerca do funcionamento do CAU no que tange a ética e disciplina profissional. A série de vídeos é de orientar para não penalizar, buscando a construção ética da nossa classe profissional.</t>
  </si>
  <si>
    <t>Os videos irá conter uma breve apresentação do Conselho,bem como assuntos quer versão sobre a Legislação Profissional com base na Lei 12.378, Resolução 143, Código de Ética, entre outros</t>
  </si>
  <si>
    <t>Coeficiente videos realizados= Videos realizados/previsto</t>
  </si>
  <si>
    <t>NEILA JANES VIANA VIEIRA</t>
  </si>
  <si>
    <t>AÇÕES DA CEF/MS</t>
  </si>
  <si>
    <t>APRIMORAR E ADEQUAR AÇÕES EM PROL DO ENSINO E FORMAÇÃO DOS ARQUITETOS E URBANISTAS DE MS</t>
  </si>
  <si>
    <t>Reuniões junto a Universidades do MS</t>
  </si>
  <si>
    <t>Plano de difusão do conhecimento científico e de práticas profissionais em prol da formação em Arquitetura e Urbanismo</t>
  </si>
  <si>
    <t>Valorização do Ensino e Formação dos acadêmicos, através da difusão das boas práticas em Arquitetura e Urbanismo de MS</t>
  </si>
  <si>
    <t>7 Palestras/Encontros a serem realizados nas Universidades do interior e capital de MS, em Dourados e Três Lagoas</t>
  </si>
  <si>
    <t>Enrtrega de Carterinhas Egressos</t>
  </si>
  <si>
    <t>Egressos de Janeiro a outubro de 2018, com entrega de materiais de divulgação do conselho e cartilhas de orientação profissional</t>
  </si>
  <si>
    <t>Recepcionar os novos profissionais de Arquitetura e Urbanismo de MS, trazendo informações básicas sobre a profissão, Legislação  e funcionamento da sede</t>
  </si>
  <si>
    <t>Coeficiente numero de participantes= Numero de participantes/numero previsto</t>
  </si>
  <si>
    <t xml:space="preserve">2 Evento para entrega de Carterinhas simbólicas dos egressos na sede do CAU.MS </t>
  </si>
  <si>
    <t>Reunião de Comissão de Ensino e Formação</t>
  </si>
  <si>
    <t>Trocar informações e discutir sobre o ensino e formação em Arquitetura e Urbanismo, levando como tema a disponibilização de curso de formação a distância e ferramentas para buscar a melhoria na qualidade de ensino prestada ao futuros profissionais</t>
  </si>
  <si>
    <t>Aprimorar e desenvolver competências relacionadas a Comissão de Ensino e Formação</t>
  </si>
  <si>
    <t>Coeficiente de seminários realizados= Participação em seminários realizados/previsto</t>
  </si>
  <si>
    <t xml:space="preserve">Material CEF/MS </t>
  </si>
  <si>
    <t>1.000 folders orientativas com informações sobre o Exercício Profissional,Legislação e  apresentação do conselho aos estudantes de Arquitetura</t>
  </si>
  <si>
    <t>Coeficiente folders produzidos= folders produzidos/previsto</t>
  </si>
  <si>
    <t>Os folders serão produzidos, com informações detalhadas em formato didático, com orientações sobre a profissão e a Legislação. Os folders serão disponibilizados nas palestras programadas para este exercício.</t>
  </si>
  <si>
    <t xml:space="preserve">1 Participação em Encontro Nacional da CEF/BR e CAU/UF's </t>
  </si>
  <si>
    <t>Projetado Jun/Dez
 (C )</t>
  </si>
  <si>
    <t>Execução Jan/Mai 
(B)</t>
  </si>
  <si>
    <t>Enontro semanais na sedo do conselho, todas as quintas feiras 18:00h</t>
  </si>
  <si>
    <t>Relacionamento com as assessorias de comunicação do CAU/BR e dos demais CAU/UF para aprimoramento e alinhamento de ações conjuntas (quantidade</t>
  </si>
  <si>
    <t>0k</t>
  </si>
  <si>
    <t>12 repasses mensais para atender os serviços compartilhadis considerados essenciais para o funcionamento das atividades relativas a Fiscalização dos CAU/UF's.Conforme Resolução nº 70, de 24 de janeiro de 2014 + 2/12 avos de reserva do CSC</t>
  </si>
  <si>
    <t>12 repasses mensais para atender os serviços do TAQ e 0800, bem como os custos salariais com a equipe da RIA e o Fundo de Reserva do CSC decorrente, bem como os serviços considerados essenciais para o funcionamento das atividades relativas ao Atendimento dos profissionais de cada CAU/UF.Conforme Resolução nº 70, de 24 de janeiro de 2014 + 2/12 avos de reserva do CSC</t>
  </si>
  <si>
    <t>BUSCAR MANTER E APRIMORAR A ÉTICA  DISCIPLINA DENTRO DA ARQUITETURA E URBANISMO DE MS</t>
  </si>
  <si>
    <t>BUSCAR DESENVOLVIMENTO DE AÇÕES EM PROL DO ENSINO E FORMAÇÃO DOS CURSOS DE ARQUITETOS E URBANISTAS EM MS</t>
  </si>
  <si>
    <t>Obras e Reformas que se fazer necessárias tanto na sede quanto na subsede; 2 Maquinas e equipamento; 5 Aquisição de materias e equipamentos pra sede e subsede do CAU/MS</t>
  </si>
  <si>
    <t>AQUISIÇÃO DE BENS MÓVEIS E ESTRUTURAÇÃO DAS SUBSEDE DO CAU/MS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</si>
</sst>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"/>
    <numFmt numFmtId="167" formatCode="_-&quot;R$&quot;\ * #,##0_-;\-&quot;R$&quot;\ * #,##0_-;_-&quot;R$&quot;\ * &quot;-&quot;??_-;_-@_-"/>
    <numFmt numFmtId="168" formatCode="0.0%"/>
    <numFmt numFmtId="169" formatCode="_-* #,##0_-;\-* #,##0_-;_-* &quot;-&quot;??_-;_-@_-"/>
    <numFmt numFmtId="170" formatCode="_(* #,##0_);_(* \(#,##0\);_(* &quot;-&quot;??_);_(@_)"/>
    <numFmt numFmtId="171" formatCode="_-* #,##0.0_-;\-* #,##0.0_-;_-* &quot;-&quot;_-;_-@_-"/>
    <numFmt numFmtId="172" formatCode="_(* #,##0.0_);_(* \(#,##0.0\);_(* &quot;-&quot;??_);_(@_)"/>
    <numFmt numFmtId="173" formatCode="_(* #,##0.00_);_(* \(#,##0.00\);_(* \-??_);_(@_)"/>
  </numFmts>
  <fonts count="5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2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8"/>
      <name val="Calibri"/>
      <family val="2"/>
    </font>
    <font>
      <sz val="14"/>
      <name val="Arial"/>
      <family val="2"/>
    </font>
    <font>
      <sz val="22"/>
      <color theme="1"/>
      <name val="Calibri"/>
      <family val="2"/>
      <scheme val="minor"/>
    </font>
    <font>
      <b/>
      <sz val="15"/>
      <color theme="0"/>
      <name val="Arial"/>
      <family val="2"/>
    </font>
    <font>
      <b/>
      <sz val="20"/>
      <color indexed="81"/>
      <name val="Segoe UI"/>
      <family val="2"/>
    </font>
    <font>
      <b/>
      <sz val="16"/>
      <color indexed="81"/>
      <name val="Segoe UI"/>
      <family val="2"/>
    </font>
    <font>
      <b/>
      <sz val="14"/>
      <color indexed="81"/>
      <name val="Tahoma"/>
      <family val="2"/>
    </font>
    <font>
      <sz val="12"/>
      <color rgb="FF000000"/>
      <name val="Calibri"/>
      <family val="2"/>
    </font>
    <font>
      <b/>
      <sz val="12"/>
      <color indexed="21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57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81"/>
      <name val="Tahoma"/>
      <family val="2"/>
    </font>
    <font>
      <sz val="13"/>
      <color indexed="81"/>
      <name val="Tahoma"/>
      <family val="2"/>
    </font>
    <font>
      <b/>
      <sz val="13"/>
      <color indexed="81"/>
      <name val="Tahoma"/>
      <family val="2"/>
    </font>
    <font>
      <b/>
      <sz val="14"/>
      <color theme="0" tint="-4.9989318521683403E-2"/>
      <name val="Calibri"/>
      <family val="2"/>
      <scheme val="minor"/>
    </font>
    <font>
      <b/>
      <sz val="10"/>
      <color indexed="81"/>
      <name val="Segoe UI"/>
      <family val="2"/>
    </font>
    <font>
      <b/>
      <i/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20"/>
      <color theme="0" tint="-4.9989318521683403E-2"/>
      <name val="Calibri"/>
      <family val="2"/>
      <scheme val="minor"/>
    </font>
    <font>
      <sz val="20"/>
      <color theme="1" tint="0.499984740745262"/>
      <name val="Calibri"/>
      <family val="2"/>
      <scheme val="minor"/>
    </font>
    <font>
      <sz val="20"/>
      <name val="Calibri"/>
      <family val="2"/>
      <scheme val="minor"/>
    </font>
    <font>
      <sz val="20"/>
      <color rgb="FFFF0000"/>
      <name val="Calibri"/>
      <family val="2"/>
      <scheme val="minor"/>
    </font>
    <font>
      <strike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sz val="22"/>
      <color rgb="FFFF0000"/>
      <name val="Calibri"/>
      <family val="2"/>
      <scheme val="minor"/>
    </font>
    <font>
      <sz val="22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DD1C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4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3" fontId="43" fillId="0" borderId="0" applyBorder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49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3" borderId="0" xfId="0" applyFont="1" applyFill="1" applyBorder="1" applyAlignment="1">
      <alignment wrapText="1"/>
    </xf>
    <xf numFmtId="0" fontId="0" fillId="0" borderId="0" xfId="0" applyBorder="1"/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 readingOrder="1"/>
    </xf>
    <xf numFmtId="0" fontId="4" fillId="3" borderId="4" xfId="0" applyFont="1" applyFill="1" applyBorder="1" applyAlignment="1">
      <alignment vertical="center" wrapText="1"/>
    </xf>
    <xf numFmtId="0" fontId="0" fillId="3" borderId="1" xfId="0" applyFill="1" applyBorder="1" applyAlignment="1">
      <alignment horizontal="right" vertical="center" wrapText="1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0" xfId="0" applyFill="1"/>
    <xf numFmtId="0" fontId="5" fillId="2" borderId="3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11" fillId="0" borderId="0" xfId="0" applyFont="1"/>
    <xf numFmtId="0" fontId="9" fillId="3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2" borderId="4" xfId="0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5" fillId="0" borderId="0" xfId="0" applyFont="1" applyAlignment="1">
      <alignment horizontal="right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3" fontId="6" fillId="8" borderId="1" xfId="0" applyNumberFormat="1" applyFont="1" applyFill="1" applyBorder="1" applyAlignment="1">
      <alignment horizontal="center" wrapText="1"/>
    </xf>
    <xf numFmtId="43" fontId="6" fillId="8" borderId="3" xfId="0" applyNumberFormat="1" applyFont="1" applyFill="1" applyBorder="1" applyAlignment="1">
      <alignment horizontal="center" wrapText="1"/>
    </xf>
    <xf numFmtId="0" fontId="6" fillId="8" borderId="1" xfId="0" applyFont="1" applyFill="1" applyBorder="1" applyAlignment="1">
      <alignment wrapText="1"/>
    </xf>
    <xf numFmtId="43" fontId="6" fillId="3" borderId="1" xfId="0" applyNumberFormat="1" applyFont="1" applyFill="1" applyBorder="1" applyAlignment="1" applyProtection="1">
      <alignment horizontal="center" wrapText="1"/>
      <protection locked="0"/>
    </xf>
    <xf numFmtId="43" fontId="6" fillId="3" borderId="3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43" fontId="6" fillId="3" borderId="1" xfId="0" applyNumberFormat="1" applyFont="1" applyFill="1" applyBorder="1" applyAlignment="1">
      <alignment horizontal="center" wrapText="1"/>
    </xf>
    <xf numFmtId="43" fontId="6" fillId="2" borderId="1" xfId="0" applyNumberFormat="1" applyFont="1" applyFill="1" applyBorder="1" applyAlignment="1">
      <alignment horizontal="center" wrapText="1"/>
    </xf>
    <xf numFmtId="43" fontId="6" fillId="2" borderId="3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5" fillId="3" borderId="0" xfId="0" applyFont="1" applyFill="1" applyBorder="1" applyAlignment="1">
      <alignment horizontal="left" vertical="center" wrapText="1"/>
    </xf>
    <xf numFmtId="0" fontId="11" fillId="3" borderId="0" xfId="0" applyFont="1" applyFill="1"/>
    <xf numFmtId="0" fontId="0" fillId="3" borderId="0" xfId="0" applyFill="1" applyAlignment="1">
      <alignment horizontal="justify" vertical="center"/>
    </xf>
    <xf numFmtId="169" fontId="3" fillId="3" borderId="0" xfId="3" applyNumberFormat="1" applyFont="1" applyFill="1"/>
    <xf numFmtId="169" fontId="3" fillId="3" borderId="0" xfId="3" applyNumberFormat="1" applyFont="1" applyFill="1" applyAlignment="1">
      <alignment horizontal="right"/>
    </xf>
    <xf numFmtId="0" fontId="18" fillId="3" borderId="4" xfId="0" applyFont="1" applyFill="1" applyBorder="1"/>
    <xf numFmtId="0" fontId="0" fillId="3" borderId="0" xfId="0" applyFill="1" applyAlignment="1">
      <alignment horizontal="center"/>
    </xf>
    <xf numFmtId="0" fontId="19" fillId="9" borderId="4" xfId="0" applyFont="1" applyFill="1" applyBorder="1"/>
    <xf numFmtId="0" fontId="19" fillId="9" borderId="4" xfId="0" applyFont="1" applyFill="1" applyBorder="1" applyAlignment="1">
      <alignment horizontal="justify" vertical="center"/>
    </xf>
    <xf numFmtId="169" fontId="19" fillId="9" borderId="4" xfId="3" applyNumberFormat="1" applyFont="1" applyFill="1" applyBorder="1"/>
    <xf numFmtId="169" fontId="19" fillId="9" borderId="4" xfId="3" applyNumberFormat="1" applyFont="1" applyFill="1" applyBorder="1" applyAlignment="1">
      <alignment horizontal="right"/>
    </xf>
    <xf numFmtId="169" fontId="19" fillId="9" borderId="0" xfId="3" applyNumberFormat="1" applyFont="1" applyFill="1" applyBorder="1" applyAlignment="1">
      <alignment horizontal="right"/>
    </xf>
    <xf numFmtId="0" fontId="20" fillId="9" borderId="0" xfId="0" applyFont="1" applyFill="1"/>
    <xf numFmtId="0" fontId="8" fillId="3" borderId="0" xfId="0" applyFont="1" applyFill="1"/>
    <xf numFmtId="0" fontId="8" fillId="10" borderId="0" xfId="0" applyFont="1" applyFill="1"/>
    <xf numFmtId="0" fontId="8" fillId="1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10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left"/>
    </xf>
    <xf numFmtId="0" fontId="21" fillId="0" borderId="34" xfId="0" applyFont="1" applyFill="1" applyBorder="1" applyAlignment="1">
      <alignment vertical="center" wrapText="1" readingOrder="1"/>
    </xf>
    <xf numFmtId="169" fontId="19" fillId="9" borderId="9" xfId="3" applyNumberFormat="1" applyFont="1" applyFill="1" applyBorder="1" applyAlignment="1">
      <alignment horizontal="center" vertical="center" wrapText="1"/>
    </xf>
    <xf numFmtId="169" fontId="19" fillId="9" borderId="0" xfId="3" applyNumberFormat="1" applyFont="1" applyFill="1" applyBorder="1" applyAlignment="1">
      <alignment horizontal="center" vertical="center" wrapText="1"/>
    </xf>
    <xf numFmtId="0" fontId="22" fillId="0" borderId="27" xfId="0" applyFont="1" applyFill="1" applyBorder="1" applyAlignment="1" applyProtection="1">
      <alignment vertical="center" wrapText="1" shrinkToFit="1" readingOrder="1"/>
    </xf>
    <xf numFmtId="0" fontId="1" fillId="0" borderId="25" xfId="0" applyFont="1" applyFill="1" applyBorder="1" applyAlignment="1">
      <alignment vertical="center" wrapText="1" readingOrder="1"/>
    </xf>
    <xf numFmtId="0" fontId="1" fillId="0" borderId="27" xfId="0" applyFont="1" applyFill="1" applyBorder="1" applyAlignment="1">
      <alignment vertical="center" wrapText="1" readingOrder="1"/>
    </xf>
    <xf numFmtId="0" fontId="1" fillId="0" borderId="22" xfId="0" applyFont="1" applyFill="1" applyBorder="1" applyAlignment="1">
      <alignment vertical="center" wrapText="1" readingOrder="1"/>
    </xf>
    <xf numFmtId="0" fontId="1" fillId="0" borderId="21" xfId="0" applyFont="1" applyFill="1" applyBorder="1" applyAlignment="1">
      <alignment vertical="center" wrapText="1" readingOrder="1"/>
    </xf>
    <xf numFmtId="0" fontId="1" fillId="4" borderId="6" xfId="0" applyFont="1" applyFill="1" applyBorder="1" applyAlignment="1">
      <alignment vertical="center" wrapText="1" readingOrder="1"/>
    </xf>
    <xf numFmtId="165" fontId="1" fillId="4" borderId="6" xfId="0" applyNumberFormat="1" applyFont="1" applyFill="1" applyBorder="1" applyAlignment="1">
      <alignment vertical="center" wrapText="1" readingOrder="1"/>
    </xf>
    <xf numFmtId="0" fontId="0" fillId="3" borderId="22" xfId="0" applyFill="1" applyBorder="1"/>
    <xf numFmtId="169" fontId="0" fillId="3" borderId="36" xfId="0" applyNumberFormat="1" applyFill="1" applyBorder="1"/>
    <xf numFmtId="0" fontId="23" fillId="3" borderId="37" xfId="0" applyFont="1" applyFill="1" applyBorder="1"/>
    <xf numFmtId="0" fontId="1" fillId="0" borderId="7" xfId="0" applyFont="1" applyFill="1" applyBorder="1" applyAlignment="1">
      <alignment vertical="center" wrapText="1" readingOrder="1"/>
    </xf>
    <xf numFmtId="0" fontId="1" fillId="0" borderId="38" xfId="0" applyFont="1" applyFill="1" applyBorder="1" applyAlignment="1">
      <alignment vertical="center" wrapText="1" readingOrder="1"/>
    </xf>
    <xf numFmtId="0" fontId="1" fillId="0" borderId="39" xfId="0" applyFont="1" applyFill="1" applyBorder="1" applyAlignment="1">
      <alignment vertical="center" wrapText="1" readingOrder="1"/>
    </xf>
    <xf numFmtId="0" fontId="1" fillId="0" borderId="40" xfId="0" applyFont="1" applyFill="1" applyBorder="1" applyAlignment="1">
      <alignment vertical="center" wrapText="1" readingOrder="1"/>
    </xf>
    <xf numFmtId="0" fontId="1" fillId="0" borderId="26" xfId="0" applyFont="1" applyFill="1" applyBorder="1" applyAlignment="1">
      <alignment vertical="center" wrapText="1" readingOrder="1"/>
    </xf>
    <xf numFmtId="0" fontId="1" fillId="0" borderId="23" xfId="0" applyFont="1" applyFill="1" applyBorder="1" applyAlignment="1">
      <alignment vertical="center" wrapText="1" readingOrder="1"/>
    </xf>
    <xf numFmtId="0" fontId="0" fillId="3" borderId="24" xfId="0" applyFill="1" applyBorder="1"/>
    <xf numFmtId="0" fontId="1" fillId="5" borderId="42" xfId="0" applyFont="1" applyFill="1" applyBorder="1" applyAlignment="1">
      <alignment vertical="center" wrapText="1" readingOrder="1"/>
    </xf>
    <xf numFmtId="0" fontId="1" fillId="5" borderId="43" xfId="0" applyFont="1" applyFill="1" applyBorder="1" applyAlignment="1">
      <alignment vertical="center" wrapText="1" readingOrder="1"/>
    </xf>
    <xf numFmtId="165" fontId="1" fillId="5" borderId="43" xfId="0" applyNumberFormat="1" applyFont="1" applyFill="1" applyBorder="1" applyAlignment="1">
      <alignment vertical="center" wrapText="1" readingOrder="1"/>
    </xf>
    <xf numFmtId="0" fontId="1" fillId="9" borderId="44" xfId="0" applyFont="1" applyFill="1" applyBorder="1" applyAlignment="1">
      <alignment vertical="center" wrapText="1" readingOrder="1"/>
    </xf>
    <xf numFmtId="0" fontId="0" fillId="3" borderId="0" xfId="0" applyFill="1" applyBorder="1" applyAlignment="1">
      <alignment horizontal="left"/>
    </xf>
    <xf numFmtId="0" fontId="4" fillId="0" borderId="45" xfId="0" applyFont="1" applyBorder="1"/>
    <xf numFmtId="0" fontId="0" fillId="3" borderId="45" xfId="0" applyFill="1" applyBorder="1" applyAlignment="1">
      <alignment horizontal="center"/>
    </xf>
    <xf numFmtId="0" fontId="0" fillId="3" borderId="45" xfId="0" applyFill="1" applyBorder="1"/>
    <xf numFmtId="0" fontId="0" fillId="0" borderId="45" xfId="0" applyBorder="1" applyAlignment="1">
      <alignment horizontal="center"/>
    </xf>
    <xf numFmtId="0" fontId="0" fillId="3" borderId="45" xfId="0" applyFill="1" applyBorder="1" applyAlignment="1">
      <alignment horizontal="justify" vertical="center"/>
    </xf>
    <xf numFmtId="169" fontId="3" fillId="3" borderId="45" xfId="3" applyNumberFormat="1" applyFont="1" applyFill="1" applyBorder="1"/>
    <xf numFmtId="169" fontId="3" fillId="3" borderId="45" xfId="3" applyNumberFormat="1" applyFont="1" applyFill="1" applyBorder="1" applyAlignment="1">
      <alignment horizontal="right"/>
    </xf>
    <xf numFmtId="0" fontId="0" fillId="3" borderId="0" xfId="0" applyFill="1" applyBorder="1" applyAlignment="1">
      <alignment horizontal="justify" vertical="center"/>
    </xf>
    <xf numFmtId="41" fontId="5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168" fontId="5" fillId="3" borderId="0" xfId="2" applyNumberFormat="1" applyFont="1" applyFill="1" applyBorder="1" applyAlignment="1">
      <alignment horizontal="left" vertical="center" wrapText="1"/>
    </xf>
    <xf numFmtId="169" fontId="5" fillId="3" borderId="0" xfId="3" applyNumberFormat="1" applyFont="1" applyFill="1" applyBorder="1" applyAlignment="1">
      <alignment horizontal="right" vertical="center" wrapText="1"/>
    </xf>
    <xf numFmtId="164" fontId="5" fillId="3" borderId="0" xfId="3" applyFont="1" applyFill="1" applyBorder="1" applyAlignment="1">
      <alignment horizontal="left" vertical="center" wrapText="1"/>
    </xf>
    <xf numFmtId="41" fontId="28" fillId="3" borderId="51" xfId="0" applyNumberFormat="1" applyFont="1" applyFill="1" applyBorder="1" applyAlignment="1">
      <alignment horizontal="right" vertical="center" wrapText="1" readingOrder="1"/>
    </xf>
    <xf numFmtId="169" fontId="5" fillId="3" borderId="0" xfId="3" applyNumberFormat="1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vertical="center" wrapText="1"/>
    </xf>
    <xf numFmtId="41" fontId="5" fillId="3" borderId="0" xfId="0" applyNumberFormat="1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textRotation="90"/>
    </xf>
    <xf numFmtId="0" fontId="5" fillId="3" borderId="0" xfId="0" applyFont="1" applyFill="1" applyBorder="1" applyAlignment="1">
      <alignment horizontal="center" vertical="center" wrapText="1" readingOrder="1"/>
    </xf>
    <xf numFmtId="0" fontId="6" fillId="3" borderId="0" xfId="0" applyFont="1" applyFill="1" applyBorder="1"/>
    <xf numFmtId="0" fontId="5" fillId="3" borderId="0" xfId="0" applyFont="1" applyFill="1" applyBorder="1" applyAlignment="1">
      <alignment vertical="center" wrapText="1" readingOrder="1"/>
    </xf>
    <xf numFmtId="41" fontId="5" fillId="3" borderId="6" xfId="0" applyNumberFormat="1" applyFont="1" applyFill="1" applyBorder="1" applyAlignment="1">
      <alignment horizontal="center" vertical="center" wrapText="1"/>
    </xf>
    <xf numFmtId="168" fontId="5" fillId="4" borderId="6" xfId="3" applyNumberFormat="1" applyFont="1" applyFill="1" applyBorder="1" applyAlignment="1">
      <alignment horizontal="right" vertical="center" wrapText="1"/>
    </xf>
    <xf numFmtId="41" fontId="5" fillId="12" borderId="6" xfId="0" applyNumberFormat="1" applyFont="1" applyFill="1" applyBorder="1" applyAlignment="1">
      <alignment horizontal="center" vertical="center" wrapText="1"/>
    </xf>
    <xf numFmtId="168" fontId="5" fillId="4" borderId="6" xfId="2" applyNumberFormat="1" applyFont="1" applyFill="1" applyBorder="1" applyAlignment="1">
      <alignment horizontal="right" vertical="center" wrapText="1"/>
    </xf>
    <xf numFmtId="169" fontId="5" fillId="3" borderId="6" xfId="3" applyNumberFormat="1" applyFont="1" applyFill="1" applyBorder="1" applyAlignment="1">
      <alignment horizontal="right" vertical="center" wrapText="1"/>
    </xf>
    <xf numFmtId="41" fontId="5" fillId="3" borderId="6" xfId="0" applyNumberFormat="1" applyFont="1" applyFill="1" applyBorder="1" applyAlignment="1">
      <alignment horizontal="right" vertical="center" wrapText="1"/>
    </xf>
    <xf numFmtId="164" fontId="5" fillId="3" borderId="6" xfId="3" applyFont="1" applyFill="1" applyBorder="1" applyAlignment="1">
      <alignment horizontal="right" vertical="center" wrapText="1"/>
    </xf>
    <xf numFmtId="0" fontId="6" fillId="3" borderId="0" xfId="0" applyFont="1" applyFill="1" applyAlignment="1">
      <alignment wrapText="1"/>
    </xf>
    <xf numFmtId="0" fontId="0" fillId="10" borderId="0" xfId="0" applyFill="1" applyAlignment="1">
      <alignment vertical="center"/>
    </xf>
    <xf numFmtId="164" fontId="5" fillId="4" borderId="6" xfId="3" applyFont="1" applyFill="1" applyBorder="1" applyAlignment="1">
      <alignment horizontal="left" vertical="center" wrapText="1"/>
    </xf>
    <xf numFmtId="0" fontId="4" fillId="13" borderId="1" xfId="0" applyFont="1" applyFill="1" applyBorder="1" applyAlignment="1">
      <alignment vertical="center"/>
    </xf>
    <xf numFmtId="41" fontId="5" fillId="3" borderId="6" xfId="0" applyNumberFormat="1" applyFont="1" applyFill="1" applyBorder="1" applyAlignment="1">
      <alignment horizontal="left" vertical="center" wrapText="1"/>
    </xf>
    <xf numFmtId="41" fontId="13" fillId="9" borderId="6" xfId="0" applyNumberFormat="1" applyFont="1" applyFill="1" applyBorder="1" applyAlignment="1">
      <alignment horizontal="center" vertical="center" wrapText="1"/>
    </xf>
    <xf numFmtId="41" fontId="6" fillId="3" borderId="6" xfId="0" applyNumberFormat="1" applyFont="1" applyFill="1" applyBorder="1" applyAlignment="1" applyProtection="1">
      <alignment vertical="center" wrapText="1"/>
      <protection locked="0"/>
    </xf>
    <xf numFmtId="41" fontId="13" fillId="9" borderId="6" xfId="0" applyNumberFormat="1" applyFont="1" applyFill="1" applyBorder="1" applyAlignment="1">
      <alignment vertical="center" wrapText="1"/>
    </xf>
    <xf numFmtId="169" fontId="5" fillId="4" borderId="6" xfId="3" applyNumberFormat="1" applyFont="1" applyFill="1" applyBorder="1" applyAlignment="1">
      <alignment horizontal="left" vertical="center" wrapText="1"/>
    </xf>
    <xf numFmtId="164" fontId="5" fillId="4" borderId="6" xfId="3" applyFont="1" applyFill="1" applyBorder="1" applyAlignment="1">
      <alignment horizontal="right" vertical="center" wrapText="1"/>
    </xf>
    <xf numFmtId="41" fontId="5" fillId="4" borderId="6" xfId="0" applyNumberFormat="1" applyFont="1" applyFill="1" applyBorder="1" applyAlignment="1">
      <alignment horizontal="left" vertical="center" wrapText="1"/>
    </xf>
    <xf numFmtId="164" fontId="5" fillId="3" borderId="6" xfId="3" applyFont="1" applyFill="1" applyBorder="1" applyAlignment="1">
      <alignment horizontal="left" vertical="center" wrapText="1"/>
    </xf>
    <xf numFmtId="0" fontId="0" fillId="3" borderId="0" xfId="0" applyFill="1" applyAlignment="1">
      <alignment horizontal="center"/>
    </xf>
    <xf numFmtId="0" fontId="13" fillId="9" borderId="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wrapText="1"/>
    </xf>
    <xf numFmtId="0" fontId="6" fillId="3" borderId="6" xfId="0" applyFont="1" applyFill="1" applyBorder="1" applyAlignment="1" applyProtection="1">
      <alignment horizontal="left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vertical="center" wrapText="1"/>
      <protection locked="0"/>
    </xf>
    <xf numFmtId="41" fontId="6" fillId="7" borderId="6" xfId="0" applyNumberFormat="1" applyFont="1" applyFill="1" applyBorder="1" applyAlignment="1" applyProtection="1">
      <alignment vertical="center" wrapText="1"/>
      <protection locked="0"/>
    </xf>
    <xf numFmtId="41" fontId="6" fillId="7" borderId="6" xfId="0" applyNumberFormat="1" applyFont="1" applyFill="1" applyBorder="1" applyAlignment="1">
      <alignment vertical="center" wrapText="1"/>
    </xf>
    <xf numFmtId="171" fontId="6" fillId="7" borderId="6" xfId="0" applyNumberFormat="1" applyFont="1" applyFill="1" applyBorder="1" applyAlignment="1">
      <alignment vertical="center" wrapText="1"/>
    </xf>
    <xf numFmtId="0" fontId="6" fillId="3" borderId="39" xfId="0" applyFont="1" applyFill="1" applyBorder="1" applyAlignment="1">
      <alignment vertical="center"/>
    </xf>
    <xf numFmtId="0" fontId="6" fillId="3" borderId="46" xfId="0" applyFont="1" applyFill="1" applyBorder="1" applyAlignment="1">
      <alignment vertical="center"/>
    </xf>
    <xf numFmtId="0" fontId="6" fillId="3" borderId="47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48" xfId="0" applyFont="1" applyFill="1" applyBorder="1" applyAlignment="1">
      <alignment vertical="center"/>
    </xf>
    <xf numFmtId="0" fontId="6" fillId="3" borderId="49" xfId="0" applyFont="1" applyFill="1" applyBorder="1" applyAlignment="1">
      <alignment vertical="center"/>
    </xf>
    <xf numFmtId="0" fontId="6" fillId="3" borderId="45" xfId="0" applyFont="1" applyFill="1" applyBorder="1" applyAlignment="1">
      <alignment vertical="center"/>
    </xf>
    <xf numFmtId="0" fontId="6" fillId="3" borderId="50" xfId="0" applyFont="1" applyFill="1" applyBorder="1" applyAlignment="1">
      <alignment vertical="center"/>
    </xf>
    <xf numFmtId="0" fontId="13" fillId="9" borderId="6" xfId="0" applyFont="1" applyFill="1" applyBorder="1" applyAlignment="1" applyProtection="1">
      <alignment vertical="center" wrapText="1"/>
      <protection locked="0"/>
    </xf>
    <xf numFmtId="170" fontId="13" fillId="9" borderId="6" xfId="3" applyNumberFormat="1" applyFont="1" applyFill="1" applyBorder="1" applyAlignment="1" applyProtection="1">
      <alignment vertical="center" wrapText="1"/>
      <protection locked="0"/>
    </xf>
    <xf numFmtId="41" fontId="6" fillId="3" borderId="6" xfId="0" applyNumberFormat="1" applyFont="1" applyFill="1" applyBorder="1" applyAlignment="1" applyProtection="1">
      <alignment vertical="center" wrapText="1"/>
      <protection locked="0"/>
    </xf>
    <xf numFmtId="41" fontId="6" fillId="3" borderId="6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41" fontId="6" fillId="3" borderId="6" xfId="0" applyNumberFormat="1" applyFont="1" applyFill="1" applyBorder="1" applyAlignment="1" applyProtection="1">
      <alignment vertical="center" wrapText="1"/>
      <protection locked="0"/>
    </xf>
    <xf numFmtId="41" fontId="6" fillId="3" borderId="6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170" fontId="7" fillId="3" borderId="6" xfId="3" applyNumberFormat="1" applyFont="1" applyFill="1" applyBorder="1" applyAlignment="1" applyProtection="1">
      <alignment vertical="center" wrapText="1"/>
      <protection locked="0"/>
    </xf>
    <xf numFmtId="41" fontId="6" fillId="3" borderId="6" xfId="0" applyNumberFormat="1" applyFont="1" applyFill="1" applyBorder="1" applyAlignment="1" applyProtection="1">
      <alignment vertical="center" wrapText="1"/>
      <protection locked="0"/>
    </xf>
    <xf numFmtId="41" fontId="13" fillId="9" borderId="6" xfId="0" applyNumberFormat="1" applyFont="1" applyFill="1" applyBorder="1" applyAlignment="1">
      <alignment vertical="center" wrapText="1"/>
    </xf>
    <xf numFmtId="0" fontId="0" fillId="0" borderId="0" xfId="0"/>
    <xf numFmtId="0" fontId="44" fillId="9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49" fontId="8" fillId="3" borderId="1" xfId="0" applyNumberFormat="1" applyFont="1" applyFill="1" applyBorder="1" applyAlignment="1">
      <alignment wrapText="1"/>
    </xf>
    <xf numFmtId="0" fontId="8" fillId="3" borderId="6" xfId="0" applyFont="1" applyFill="1" applyBorder="1" applyAlignment="1" applyProtection="1">
      <alignment vertical="center" wrapText="1"/>
      <protection locked="0"/>
    </xf>
    <xf numFmtId="166" fontId="8" fillId="4" borderId="6" xfId="0" applyNumberFormat="1" applyFont="1" applyFill="1" applyBorder="1" applyAlignment="1">
      <alignment vertical="center" wrapText="1"/>
    </xf>
    <xf numFmtId="166" fontId="19" fillId="9" borderId="6" xfId="0" applyNumberFormat="1" applyFont="1" applyFill="1" applyBorder="1" applyAlignment="1">
      <alignment horizontal="right" wrapText="1"/>
    </xf>
    <xf numFmtId="0" fontId="17" fillId="3" borderId="0" xfId="0" applyFont="1" applyFill="1" applyBorder="1" applyAlignment="1">
      <alignment wrapText="1"/>
    </xf>
    <xf numFmtId="170" fontId="19" fillId="9" borderId="6" xfId="3" applyNumberFormat="1" applyFont="1" applyFill="1" applyBorder="1" applyAlignment="1">
      <alignment horizontal="right" wrapText="1"/>
    </xf>
    <xf numFmtId="170" fontId="8" fillId="4" borderId="6" xfId="3" applyNumberFormat="1" applyFont="1" applyFill="1" applyBorder="1" applyAlignment="1" applyProtection="1">
      <alignment vertical="center" wrapText="1"/>
      <protection locked="0"/>
    </xf>
    <xf numFmtId="170" fontId="8" fillId="4" borderId="6" xfId="3" applyNumberFormat="1" applyFont="1" applyFill="1" applyBorder="1" applyAlignment="1">
      <alignment vertical="center" wrapText="1"/>
    </xf>
    <xf numFmtId="0" fontId="12" fillId="3" borderId="6" xfId="0" applyFont="1" applyFill="1" applyBorder="1" applyAlignment="1" applyProtection="1">
      <alignment horizontal="center" vertical="center" wrapText="1"/>
      <protection locked="0"/>
    </xf>
    <xf numFmtId="0" fontId="47" fillId="10" borderId="6" xfId="0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 applyProtection="1">
      <alignment vertical="center" wrapText="1"/>
      <protection locked="0"/>
    </xf>
    <xf numFmtId="0" fontId="46" fillId="3" borderId="6" xfId="0" applyFont="1" applyFill="1" applyBorder="1" applyAlignment="1" applyProtection="1">
      <alignment horizontal="left" vertical="center" wrapText="1"/>
      <protection locked="0"/>
    </xf>
    <xf numFmtId="14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170" fontId="8" fillId="3" borderId="6" xfId="3" applyNumberFormat="1" applyFont="1" applyFill="1" applyBorder="1" applyAlignment="1" applyProtection="1">
      <alignment vertical="center" wrapText="1"/>
      <protection locked="0"/>
    </xf>
    <xf numFmtId="0" fontId="0" fillId="0" borderId="0" xfId="0"/>
    <xf numFmtId="0" fontId="8" fillId="0" borderId="0" xfId="0" applyFont="1" applyAlignment="1">
      <alignment wrapText="1"/>
    </xf>
    <xf numFmtId="14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166" fontId="8" fillId="4" borderId="6" xfId="0" applyNumberFormat="1" applyFont="1" applyFill="1" applyBorder="1" applyAlignment="1">
      <alignment vertical="center" wrapText="1"/>
    </xf>
    <xf numFmtId="0" fontId="44" fillId="9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170" fontId="8" fillId="3" borderId="6" xfId="3" applyNumberFormat="1" applyFont="1" applyFill="1" applyBorder="1" applyAlignment="1" applyProtection="1">
      <alignment vertical="center" wrapText="1"/>
      <protection locked="0"/>
    </xf>
    <xf numFmtId="170" fontId="8" fillId="4" borderId="6" xfId="3" applyNumberFormat="1" applyFont="1" applyFill="1" applyBorder="1" applyAlignment="1">
      <alignment vertical="center" wrapText="1"/>
    </xf>
    <xf numFmtId="170" fontId="19" fillId="9" borderId="6" xfId="3" applyNumberFormat="1" applyFont="1" applyFill="1" applyBorder="1" applyAlignment="1">
      <alignment horizontal="right" wrapText="1"/>
    </xf>
    <xf numFmtId="166" fontId="19" fillId="9" borderId="6" xfId="0" applyNumberFormat="1" applyFont="1" applyFill="1" applyBorder="1" applyAlignment="1">
      <alignment horizontal="right" wrapText="1"/>
    </xf>
    <xf numFmtId="0" fontId="17" fillId="3" borderId="0" xfId="0" applyFont="1" applyFill="1" applyBorder="1" applyAlignment="1">
      <alignment wrapText="1"/>
    </xf>
    <xf numFmtId="49" fontId="8" fillId="3" borderId="1" xfId="0" applyNumberFormat="1" applyFont="1" applyFill="1" applyBorder="1" applyAlignment="1">
      <alignment wrapText="1"/>
    </xf>
    <xf numFmtId="0" fontId="8" fillId="3" borderId="6" xfId="0" applyFont="1" applyFill="1" applyBorder="1" applyAlignment="1" applyProtection="1">
      <alignment vertical="center" wrapText="1"/>
      <protection locked="0"/>
    </xf>
    <xf numFmtId="14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170" fontId="8" fillId="3" borderId="6" xfId="3" applyNumberFormat="1" applyFont="1" applyFill="1" applyBorder="1" applyAlignment="1" applyProtection="1">
      <alignment vertical="center" wrapText="1"/>
      <protection locked="0"/>
    </xf>
    <xf numFmtId="170" fontId="19" fillId="9" borderId="6" xfId="3" applyNumberFormat="1" applyFont="1" applyFill="1" applyBorder="1" applyAlignment="1">
      <alignment horizontal="right" wrapText="1"/>
    </xf>
    <xf numFmtId="0" fontId="47" fillId="10" borderId="6" xfId="0" applyFont="1" applyFill="1" applyBorder="1" applyAlignment="1" applyProtection="1">
      <alignment vertical="center" wrapText="1"/>
      <protection locked="0"/>
    </xf>
    <xf numFmtId="0" fontId="8" fillId="3" borderId="6" xfId="0" applyFont="1" applyFill="1" applyBorder="1" applyAlignment="1" applyProtection="1">
      <alignment vertical="center" wrapText="1"/>
      <protection locked="0"/>
    </xf>
    <xf numFmtId="0" fontId="8" fillId="3" borderId="6" xfId="0" applyFont="1" applyFill="1" applyBorder="1" applyAlignment="1" applyProtection="1">
      <alignment horizontal="left" vertical="center" wrapText="1"/>
      <protection locked="0"/>
    </xf>
    <xf numFmtId="0" fontId="46" fillId="3" borderId="1" xfId="0" applyFont="1" applyFill="1" applyBorder="1" applyAlignment="1" applyProtection="1">
      <alignment vertical="center" wrapText="1"/>
      <protection locked="0"/>
    </xf>
    <xf numFmtId="0" fontId="47" fillId="10" borderId="6" xfId="0" applyFont="1" applyFill="1" applyBorder="1" applyAlignment="1" applyProtection="1">
      <alignment horizontal="left" vertical="center" wrapText="1"/>
      <protection locked="0"/>
    </xf>
    <xf numFmtId="14" fontId="47" fillId="10" borderId="6" xfId="0" applyNumberFormat="1" applyFont="1" applyFill="1" applyBorder="1" applyAlignment="1" applyProtection="1">
      <alignment horizontal="center" vertical="center" wrapText="1"/>
      <protection locked="0"/>
    </xf>
    <xf numFmtId="0" fontId="47" fillId="10" borderId="1" xfId="0" applyFont="1" applyFill="1" applyBorder="1" applyAlignment="1" applyProtection="1">
      <alignment vertical="center" wrapText="1"/>
      <protection locked="0"/>
    </xf>
    <xf numFmtId="0" fontId="47" fillId="10" borderId="54" xfId="0" applyFont="1" applyFill="1" applyBorder="1" applyAlignment="1" applyProtection="1">
      <alignment vertical="center" wrapText="1"/>
      <protection locked="0"/>
    </xf>
    <xf numFmtId="0" fontId="0" fillId="0" borderId="0" xfId="0"/>
    <xf numFmtId="0" fontId="8" fillId="0" borderId="0" xfId="0" applyFont="1" applyAlignment="1">
      <alignment wrapText="1"/>
    </xf>
    <xf numFmtId="0" fontId="8" fillId="3" borderId="6" xfId="0" applyFont="1" applyFill="1" applyBorder="1" applyAlignment="1" applyProtection="1">
      <alignment vertical="center" wrapText="1"/>
      <protection locked="0"/>
    </xf>
    <xf numFmtId="0" fontId="44" fillId="9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166" fontId="19" fillId="9" borderId="6" xfId="0" applyNumberFormat="1" applyFont="1" applyFill="1" applyBorder="1" applyAlignment="1">
      <alignment horizontal="right" wrapText="1"/>
    </xf>
    <xf numFmtId="0" fontId="17" fillId="3" borderId="0" xfId="0" applyFont="1" applyFill="1" applyBorder="1" applyAlignment="1">
      <alignment wrapText="1"/>
    </xf>
    <xf numFmtId="49" fontId="8" fillId="3" borderId="1" xfId="0" applyNumberFormat="1" applyFont="1" applyFill="1" applyBorder="1" applyAlignment="1">
      <alignment wrapText="1"/>
    </xf>
    <xf numFmtId="0" fontId="23" fillId="3" borderId="1" xfId="0" applyFont="1" applyFill="1" applyBorder="1" applyAlignment="1" applyProtection="1">
      <alignment vertical="center" wrapText="1"/>
      <protection locked="0"/>
    </xf>
    <xf numFmtId="14" fontId="47" fillId="10" borderId="6" xfId="0" applyNumberFormat="1" applyFont="1" applyFill="1" applyBorder="1" applyAlignment="1" applyProtection="1">
      <alignment horizontal="left" vertical="center" wrapText="1"/>
      <protection locked="0"/>
    </xf>
    <xf numFmtId="0" fontId="47" fillId="10" borderId="3" xfId="0" applyFont="1" applyFill="1" applyBorder="1" applyAlignment="1" applyProtection="1">
      <alignment vertical="center" wrapText="1"/>
      <protection locked="0"/>
    </xf>
    <xf numFmtId="0" fontId="0" fillId="0" borderId="0" xfId="0"/>
    <xf numFmtId="0" fontId="8" fillId="0" borderId="0" xfId="0" applyFont="1" applyAlignment="1">
      <alignment wrapText="1"/>
    </xf>
    <xf numFmtId="166" fontId="8" fillId="4" borderId="6" xfId="0" applyNumberFormat="1" applyFont="1" applyFill="1" applyBorder="1" applyAlignment="1">
      <alignment vertical="center" wrapText="1"/>
    </xf>
    <xf numFmtId="0" fontId="44" fillId="9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170" fontId="8" fillId="3" borderId="6" xfId="3" applyNumberFormat="1" applyFont="1" applyFill="1" applyBorder="1" applyAlignment="1" applyProtection="1">
      <alignment vertical="center" wrapText="1"/>
      <protection locked="0"/>
    </xf>
    <xf numFmtId="170" fontId="8" fillId="4" borderId="6" xfId="3" applyNumberFormat="1" applyFont="1" applyFill="1" applyBorder="1" applyAlignment="1">
      <alignment vertical="center" wrapText="1"/>
    </xf>
    <xf numFmtId="170" fontId="19" fillId="9" borderId="6" xfId="3" applyNumberFormat="1" applyFont="1" applyFill="1" applyBorder="1" applyAlignment="1">
      <alignment horizontal="right" wrapText="1"/>
    </xf>
    <xf numFmtId="166" fontId="19" fillId="9" borderId="6" xfId="0" applyNumberFormat="1" applyFont="1" applyFill="1" applyBorder="1" applyAlignment="1">
      <alignment horizontal="right" wrapText="1"/>
    </xf>
    <xf numFmtId="0" fontId="17" fillId="3" borderId="0" xfId="0" applyFont="1" applyFill="1" applyBorder="1" applyAlignment="1">
      <alignment wrapText="1"/>
    </xf>
    <xf numFmtId="49" fontId="8" fillId="3" borderId="1" xfId="0" applyNumberFormat="1" applyFont="1" applyFill="1" applyBorder="1" applyAlignment="1">
      <alignment wrapText="1"/>
    </xf>
    <xf numFmtId="0" fontId="47" fillId="10" borderId="6" xfId="0" applyFont="1" applyFill="1" applyBorder="1" applyAlignment="1" applyProtection="1">
      <alignment vertical="center" wrapText="1"/>
      <protection locked="0"/>
    </xf>
    <xf numFmtId="166" fontId="47" fillId="10" borderId="6" xfId="0" applyNumberFormat="1" applyFont="1" applyFill="1" applyBorder="1" applyAlignment="1">
      <alignment vertical="center" wrapText="1"/>
    </xf>
    <xf numFmtId="170" fontId="47" fillId="10" borderId="6" xfId="3" applyNumberFormat="1" applyFont="1" applyFill="1" applyBorder="1" applyAlignment="1" applyProtection="1">
      <alignment vertical="center" wrapText="1"/>
      <protection locked="0"/>
    </xf>
    <xf numFmtId="170" fontId="47" fillId="10" borderId="6" xfId="3" applyNumberFormat="1" applyFont="1" applyFill="1" applyBorder="1" applyAlignment="1">
      <alignment vertical="center" wrapText="1"/>
    </xf>
    <xf numFmtId="0" fontId="8" fillId="3" borderId="6" xfId="0" applyFont="1" applyFill="1" applyBorder="1" applyAlignment="1" applyProtection="1">
      <alignment vertical="center" wrapText="1"/>
      <protection locked="0"/>
    </xf>
    <xf numFmtId="0" fontId="8" fillId="3" borderId="53" xfId="0" applyFont="1" applyFill="1" applyBorder="1" applyAlignment="1" applyProtection="1">
      <alignment vertical="center" wrapText="1"/>
      <protection locked="0"/>
    </xf>
    <xf numFmtId="0" fontId="0" fillId="0" borderId="0" xfId="0"/>
    <xf numFmtId="0" fontId="8" fillId="0" borderId="0" xfId="0" applyFont="1" applyAlignment="1">
      <alignment wrapText="1"/>
    </xf>
    <xf numFmtId="14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44" fillId="9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170" fontId="8" fillId="3" borderId="6" xfId="3" applyNumberFormat="1" applyFont="1" applyFill="1" applyBorder="1" applyAlignment="1" applyProtection="1">
      <alignment vertical="center" wrapText="1"/>
      <protection locked="0"/>
    </xf>
    <xf numFmtId="170" fontId="19" fillId="9" borderId="6" xfId="3" applyNumberFormat="1" applyFont="1" applyFill="1" applyBorder="1" applyAlignment="1">
      <alignment horizontal="right" wrapText="1"/>
    </xf>
    <xf numFmtId="166" fontId="19" fillId="9" borderId="6" xfId="0" applyNumberFormat="1" applyFont="1" applyFill="1" applyBorder="1" applyAlignment="1">
      <alignment horizontal="right" wrapText="1"/>
    </xf>
    <xf numFmtId="0" fontId="17" fillId="3" borderId="0" xfId="0" applyFont="1" applyFill="1" applyBorder="1" applyAlignment="1">
      <alignment wrapText="1"/>
    </xf>
    <xf numFmtId="49" fontId="8" fillId="3" borderId="1" xfId="0" applyNumberFormat="1" applyFont="1" applyFill="1" applyBorder="1" applyAlignment="1">
      <alignment wrapText="1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6" xfId="0" applyFont="1" applyFill="1" applyBorder="1" applyAlignment="1" applyProtection="1">
      <alignment vertical="center" wrapText="1"/>
      <protection locked="0"/>
    </xf>
    <xf numFmtId="0" fontId="8" fillId="3" borderId="54" xfId="0" applyFont="1" applyFill="1" applyBorder="1" applyAlignment="1" applyProtection="1">
      <alignment vertical="center" wrapText="1"/>
      <protection locked="0"/>
    </xf>
    <xf numFmtId="0" fontId="46" fillId="3" borderId="6" xfId="0" applyFont="1" applyFill="1" applyBorder="1" applyAlignment="1" applyProtection="1">
      <alignment vertical="center" wrapText="1"/>
      <protection locked="0"/>
    </xf>
    <xf numFmtId="0" fontId="0" fillId="0" borderId="0" xfId="0"/>
    <xf numFmtId="0" fontId="8" fillId="0" borderId="0" xfId="0" applyFont="1" applyAlignment="1">
      <alignment wrapText="1"/>
    </xf>
    <xf numFmtId="14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44" fillId="9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170" fontId="8" fillId="3" borderId="6" xfId="3" applyNumberFormat="1" applyFont="1" applyFill="1" applyBorder="1" applyAlignment="1" applyProtection="1">
      <alignment vertical="center" wrapText="1"/>
      <protection locked="0"/>
    </xf>
    <xf numFmtId="170" fontId="19" fillId="9" borderId="6" xfId="3" applyNumberFormat="1" applyFont="1" applyFill="1" applyBorder="1" applyAlignment="1">
      <alignment horizontal="right" wrapText="1"/>
    </xf>
    <xf numFmtId="166" fontId="19" fillId="9" borderId="6" xfId="0" applyNumberFormat="1" applyFont="1" applyFill="1" applyBorder="1" applyAlignment="1">
      <alignment horizontal="right" wrapText="1"/>
    </xf>
    <xf numFmtId="0" fontId="17" fillId="3" borderId="0" xfId="0" applyFont="1" applyFill="1" applyBorder="1" applyAlignment="1">
      <alignment wrapText="1"/>
    </xf>
    <xf numFmtId="49" fontId="8" fillId="3" borderId="1" xfId="0" applyNumberFormat="1" applyFont="1" applyFill="1" applyBorder="1" applyAlignment="1">
      <alignment wrapText="1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6" xfId="0" applyFont="1" applyFill="1" applyBorder="1" applyAlignment="1" applyProtection="1">
      <alignment vertical="center" wrapText="1"/>
      <protection locked="0"/>
    </xf>
    <xf numFmtId="0" fontId="0" fillId="0" borderId="0" xfId="0"/>
    <xf numFmtId="0" fontId="8" fillId="0" borderId="0" xfId="0" applyFont="1" applyAlignment="1">
      <alignment wrapText="1"/>
    </xf>
    <xf numFmtId="14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44" fillId="9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170" fontId="8" fillId="3" borderId="6" xfId="3" applyNumberFormat="1" applyFont="1" applyFill="1" applyBorder="1" applyAlignment="1" applyProtection="1">
      <alignment vertical="center" wrapText="1"/>
      <protection locked="0"/>
    </xf>
    <xf numFmtId="170" fontId="19" fillId="9" borderId="6" xfId="3" applyNumberFormat="1" applyFont="1" applyFill="1" applyBorder="1" applyAlignment="1">
      <alignment horizontal="right" wrapText="1"/>
    </xf>
    <xf numFmtId="166" fontId="19" fillId="9" borderId="6" xfId="0" applyNumberFormat="1" applyFont="1" applyFill="1" applyBorder="1" applyAlignment="1">
      <alignment horizontal="right" wrapText="1"/>
    </xf>
    <xf numFmtId="0" fontId="17" fillId="3" borderId="0" xfId="0" applyFont="1" applyFill="1" applyBorder="1" applyAlignment="1">
      <alignment wrapText="1"/>
    </xf>
    <xf numFmtId="49" fontId="8" fillId="3" borderId="1" xfId="0" applyNumberFormat="1" applyFont="1" applyFill="1" applyBorder="1" applyAlignment="1">
      <alignment wrapText="1"/>
    </xf>
    <xf numFmtId="0" fontId="8" fillId="3" borderId="6" xfId="0" applyFont="1" applyFill="1" applyBorder="1" applyAlignment="1" applyProtection="1">
      <alignment vertical="center" wrapText="1"/>
      <protection locked="0"/>
    </xf>
    <xf numFmtId="164" fontId="19" fillId="9" borderId="6" xfId="3" applyFont="1" applyFill="1" applyBorder="1" applyAlignment="1">
      <alignment horizontal="right" wrapText="1"/>
    </xf>
    <xf numFmtId="0" fontId="23" fillId="3" borderId="6" xfId="0" applyFont="1" applyFill="1" applyBorder="1" applyAlignment="1" applyProtection="1">
      <alignment vertical="center" wrapText="1"/>
      <protection locked="0"/>
    </xf>
    <xf numFmtId="0" fontId="23" fillId="0" borderId="1" xfId="0" applyFont="1" applyFill="1" applyBorder="1" applyAlignment="1" applyProtection="1">
      <alignment vertical="center" wrapText="1"/>
      <protection locked="0"/>
    </xf>
    <xf numFmtId="0" fontId="23" fillId="15" borderId="1" xfId="0" applyFont="1" applyFill="1" applyBorder="1" applyAlignment="1" applyProtection="1">
      <alignment vertical="center" wrapText="1"/>
      <protection locked="0"/>
    </xf>
    <xf numFmtId="170" fontId="23" fillId="3" borderId="6" xfId="3" applyNumberFormat="1" applyFont="1" applyFill="1" applyBorder="1" applyAlignment="1" applyProtection="1">
      <alignment vertical="center" wrapText="1"/>
      <protection locked="0"/>
    </xf>
    <xf numFmtId="14" fontId="23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3" fillId="3" borderId="54" xfId="0" applyFont="1" applyFill="1" applyBorder="1" applyAlignment="1" applyProtection="1">
      <alignment vertical="center" wrapText="1"/>
      <protection locked="0"/>
    </xf>
    <xf numFmtId="14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170" fontId="19" fillId="9" borderId="6" xfId="3" applyNumberFormat="1" applyFont="1" applyFill="1" applyBorder="1" applyAlignment="1">
      <alignment horizontal="right" wrapText="1"/>
    </xf>
    <xf numFmtId="0" fontId="50" fillId="3" borderId="6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50" fillId="3" borderId="1" xfId="0" applyFont="1" applyFill="1" applyBorder="1" applyAlignment="1" applyProtection="1">
      <alignment vertical="center" wrapText="1"/>
      <protection locked="0"/>
    </xf>
    <xf numFmtId="0" fontId="50" fillId="3" borderId="3" xfId="0" applyFont="1" applyFill="1" applyBorder="1" applyAlignment="1" applyProtection="1">
      <alignment vertical="center" wrapText="1"/>
      <protection locked="0"/>
    </xf>
    <xf numFmtId="0" fontId="8" fillId="3" borderId="6" xfId="0" applyFont="1" applyFill="1" applyBorder="1" applyAlignment="1" applyProtection="1">
      <alignment vertical="center" wrapText="1"/>
      <protection locked="0"/>
    </xf>
    <xf numFmtId="0" fontId="49" fillId="3" borderId="54" xfId="0" applyFont="1" applyFill="1" applyBorder="1" applyAlignment="1" applyProtection="1">
      <alignment vertical="center" wrapText="1"/>
      <protection locked="0"/>
    </xf>
    <xf numFmtId="0" fontId="50" fillId="3" borderId="54" xfId="0" applyFont="1" applyFill="1" applyBorder="1" applyAlignment="1" applyProtection="1">
      <alignment vertical="center" wrapText="1"/>
      <protection locked="0"/>
    </xf>
    <xf numFmtId="14" fontId="50" fillId="3" borderId="1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1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14" fontId="8" fillId="3" borderId="1" xfId="0" applyNumberFormat="1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54" xfId="0" applyFont="1" applyFill="1" applyBorder="1" applyAlignment="1" applyProtection="1">
      <alignment vertical="center" wrapText="1"/>
      <protection locked="0"/>
    </xf>
    <xf numFmtId="0" fontId="47" fillId="10" borderId="6" xfId="0" applyFont="1" applyFill="1" applyBorder="1" applyAlignment="1" applyProtection="1">
      <alignment vertical="center" wrapText="1"/>
      <protection locked="0"/>
    </xf>
    <xf numFmtId="170" fontId="47" fillId="10" borderId="6" xfId="3" applyNumberFormat="1" applyFont="1" applyFill="1" applyBorder="1" applyAlignment="1" applyProtection="1">
      <alignment vertical="center" wrapText="1"/>
      <protection locked="0"/>
    </xf>
    <xf numFmtId="0" fontId="8" fillId="3" borderId="6" xfId="0" applyFont="1" applyFill="1" applyBorder="1" applyAlignment="1" applyProtection="1">
      <alignment vertical="center" wrapText="1"/>
      <protection locked="0"/>
    </xf>
    <xf numFmtId="14" fontId="8" fillId="3" borderId="6" xfId="0" applyNumberFormat="1" applyFont="1" applyFill="1" applyBorder="1" applyAlignment="1" applyProtection="1">
      <alignment horizontal="left" vertical="center" wrapText="1"/>
      <protection locked="0"/>
    </xf>
    <xf numFmtId="14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170" fontId="47" fillId="10" borderId="6" xfId="3" applyNumberFormat="1" applyFont="1" applyFill="1" applyBorder="1" applyAlignment="1" applyProtection="1">
      <alignment vertical="center" wrapText="1"/>
      <protection locked="0"/>
    </xf>
    <xf numFmtId="0" fontId="8" fillId="3" borderId="6" xfId="0" applyFont="1" applyFill="1" applyBorder="1" applyAlignment="1" applyProtection="1">
      <alignment vertical="center" wrapText="1"/>
      <protection locked="0"/>
    </xf>
    <xf numFmtId="14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6" xfId="0" applyFont="1" applyFill="1" applyBorder="1" applyAlignment="1" applyProtection="1">
      <alignment vertical="center" wrapText="1"/>
      <protection locked="0"/>
    </xf>
    <xf numFmtId="0" fontId="8" fillId="3" borderId="54" xfId="0" applyFont="1" applyFill="1" applyBorder="1" applyAlignment="1" applyProtection="1">
      <alignment vertical="center" wrapText="1"/>
      <protection locked="0"/>
    </xf>
    <xf numFmtId="0" fontId="50" fillId="3" borderId="1" xfId="0" applyFont="1" applyFill="1" applyBorder="1" applyAlignment="1" applyProtection="1">
      <alignment vertical="center" wrapText="1"/>
      <protection locked="0"/>
    </xf>
    <xf numFmtId="0" fontId="8" fillId="3" borderId="6" xfId="0" applyFont="1" applyFill="1" applyBorder="1" applyAlignment="1" applyProtection="1">
      <alignment vertical="center" wrapText="1"/>
      <protection locked="0"/>
    </xf>
    <xf numFmtId="0" fontId="50" fillId="3" borderId="54" xfId="0" applyFont="1" applyFill="1" applyBorder="1" applyAlignment="1" applyProtection="1">
      <alignment vertical="center" wrapText="1"/>
      <protection locked="0"/>
    </xf>
    <xf numFmtId="0" fontId="50" fillId="0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47" fillId="10" borderId="6" xfId="0" applyFont="1" applyFill="1" applyBorder="1" applyAlignment="1" applyProtection="1">
      <alignment vertical="center" wrapText="1"/>
      <protection locked="0"/>
    </xf>
    <xf numFmtId="170" fontId="47" fillId="10" borderId="6" xfId="3" applyNumberFormat="1" applyFont="1" applyFill="1" applyBorder="1" applyAlignment="1" applyProtection="1">
      <alignment vertical="center" wrapText="1"/>
      <protection locked="0"/>
    </xf>
    <xf numFmtId="0" fontId="8" fillId="3" borderId="6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6" xfId="0" applyFont="1" applyFill="1" applyBorder="1" applyAlignment="1" applyProtection="1">
      <alignment vertical="center" wrapText="1"/>
      <protection locked="0"/>
    </xf>
    <xf numFmtId="0" fontId="8" fillId="3" borderId="54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54" xfId="0" applyFont="1" applyFill="1" applyBorder="1" applyAlignment="1" applyProtection="1">
      <alignment vertical="center" wrapText="1"/>
      <protection locked="0"/>
    </xf>
    <xf numFmtId="170" fontId="8" fillId="3" borderId="6" xfId="3" applyNumberFormat="1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6" xfId="0" applyFont="1" applyFill="1" applyBorder="1" applyAlignment="1" applyProtection="1">
      <alignment vertical="center" wrapText="1"/>
      <protection locked="0"/>
    </xf>
    <xf numFmtId="0" fontId="8" fillId="3" borderId="54" xfId="0" applyFont="1" applyFill="1" applyBorder="1" applyAlignment="1" applyProtection="1">
      <alignment vertical="center" wrapText="1"/>
      <protection locked="0"/>
    </xf>
    <xf numFmtId="0" fontId="0" fillId="3" borderId="0" xfId="0" applyFill="1" applyAlignment="1"/>
    <xf numFmtId="0" fontId="18" fillId="0" borderId="0" xfId="0" applyFont="1" applyFill="1" applyBorder="1" applyAlignment="1">
      <alignment horizontal="right" wrapText="1"/>
    </xf>
    <xf numFmtId="170" fontId="18" fillId="0" borderId="0" xfId="3" applyNumberFormat="1" applyFont="1" applyFill="1" applyBorder="1" applyAlignment="1">
      <alignment horizontal="right" wrapText="1"/>
    </xf>
    <xf numFmtId="166" fontId="18" fillId="0" borderId="0" xfId="0" applyNumberFormat="1" applyFont="1" applyFill="1" applyBorder="1" applyAlignment="1">
      <alignment horizontal="right" wrapText="1"/>
    </xf>
    <xf numFmtId="0" fontId="51" fillId="0" borderId="0" xfId="0" applyFont="1" applyFill="1"/>
    <xf numFmtId="170" fontId="18" fillId="16" borderId="0" xfId="3" applyNumberFormat="1" applyFont="1" applyFill="1" applyBorder="1" applyAlignment="1">
      <alignment horizontal="right" wrapText="1"/>
    </xf>
    <xf numFmtId="164" fontId="18" fillId="16" borderId="0" xfId="3" applyFont="1" applyFill="1" applyBorder="1" applyAlignment="1">
      <alignment horizontal="right" wrapText="1"/>
    </xf>
    <xf numFmtId="170" fontId="18" fillId="17" borderId="0" xfId="3" applyNumberFormat="1" applyFont="1" applyFill="1" applyBorder="1" applyAlignment="1">
      <alignment horizontal="right" wrapText="1"/>
    </xf>
    <xf numFmtId="172" fontId="7" fillId="6" borderId="6" xfId="3" applyNumberFormat="1" applyFont="1" applyFill="1" applyBorder="1" applyAlignment="1" applyProtection="1">
      <alignment vertical="center" wrapText="1"/>
      <protection locked="0"/>
    </xf>
    <xf numFmtId="0" fontId="12" fillId="3" borderId="6" xfId="0" applyFont="1" applyFill="1" applyBorder="1" applyAlignment="1" applyProtection="1">
      <alignment horizontal="left" vertical="center" wrapText="1"/>
      <protection locked="0"/>
    </xf>
    <xf numFmtId="0" fontId="12" fillId="3" borderId="6" xfId="0" applyFont="1" applyFill="1" applyBorder="1" applyAlignment="1" applyProtection="1">
      <alignment vertical="center" wrapText="1"/>
      <protection locked="0"/>
    </xf>
    <xf numFmtId="0" fontId="42" fillId="0" borderId="2" xfId="0" applyFont="1" applyBorder="1" applyAlignment="1"/>
    <xf numFmtId="41" fontId="53" fillId="16" borderId="2" xfId="0" applyNumberFormat="1" applyFont="1" applyFill="1" applyBorder="1" applyAlignment="1"/>
    <xf numFmtId="0" fontId="5" fillId="3" borderId="0" xfId="0" applyFont="1" applyFill="1" applyAlignment="1">
      <alignment wrapText="1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170" fontId="8" fillId="3" borderId="6" xfId="0" applyNumberFormat="1" applyFont="1" applyFill="1" applyBorder="1" applyAlignment="1" applyProtection="1">
      <alignment vertical="center" wrapText="1"/>
      <protection locked="0"/>
    </xf>
    <xf numFmtId="170" fontId="47" fillId="10" borderId="6" xfId="0" applyNumberFormat="1" applyFont="1" applyFill="1" applyBorder="1" applyAlignment="1" applyProtection="1">
      <alignment vertical="center" wrapText="1"/>
      <protection locked="0"/>
    </xf>
    <xf numFmtId="170" fontId="18" fillId="3" borderId="0" xfId="3" applyNumberFormat="1" applyFont="1" applyFill="1" applyBorder="1" applyAlignment="1">
      <alignment horizontal="right" wrapText="1"/>
    </xf>
    <xf numFmtId="0" fontId="52" fillId="0" borderId="0" xfId="0" applyFont="1"/>
    <xf numFmtId="0" fontId="8" fillId="14" borderId="6" xfId="0" applyFont="1" applyFill="1" applyBorder="1" applyAlignment="1" applyProtection="1">
      <alignment vertical="center" wrapText="1"/>
      <protection locked="0"/>
    </xf>
    <xf numFmtId="164" fontId="6" fillId="3" borderId="6" xfId="3" applyFont="1" applyFill="1" applyBorder="1" applyAlignment="1" applyProtection="1">
      <alignment vertical="center" wrapText="1"/>
      <protection locked="0"/>
    </xf>
    <xf numFmtId="0" fontId="55" fillId="3" borderId="1" xfId="0" applyFont="1" applyFill="1" applyBorder="1" applyAlignment="1" applyProtection="1">
      <alignment vertical="center" wrapText="1"/>
      <protection locked="0"/>
    </xf>
    <xf numFmtId="0" fontId="20" fillId="3" borderId="6" xfId="0" applyFont="1" applyFill="1" applyBorder="1" applyAlignment="1" applyProtection="1">
      <alignment vertical="center" wrapText="1"/>
      <protection locked="0"/>
    </xf>
    <xf numFmtId="170" fontId="46" fillId="3" borderId="6" xfId="3" applyNumberFormat="1" applyFont="1" applyFill="1" applyBorder="1" applyAlignment="1" applyProtection="1">
      <alignment vertical="center" wrapText="1"/>
      <protection locked="0"/>
    </xf>
    <xf numFmtId="0" fontId="8" fillId="3" borderId="52" xfId="0" applyFont="1" applyFill="1" applyBorder="1" applyAlignment="1" applyProtection="1">
      <alignment vertical="center" wrapText="1"/>
      <protection locked="0"/>
    </xf>
    <xf numFmtId="164" fontId="6" fillId="7" borderId="6" xfId="3" applyFont="1" applyFill="1" applyBorder="1" applyAlignment="1">
      <alignment vertical="center" wrapText="1"/>
    </xf>
    <xf numFmtId="164" fontId="18" fillId="18" borderId="0" xfId="3" applyFont="1" applyFill="1" applyBorder="1" applyAlignment="1">
      <alignment horizontal="right" wrapText="1"/>
    </xf>
    <xf numFmtId="0" fontId="0" fillId="3" borderId="0" xfId="0" applyFill="1" applyBorder="1" applyAlignment="1"/>
    <xf numFmtId="0" fontId="51" fillId="3" borderId="0" xfId="0" applyFont="1" applyFill="1"/>
    <xf numFmtId="164" fontId="52" fillId="3" borderId="0" xfId="3" applyFont="1" applyFill="1" applyAlignment="1">
      <alignment horizontal="center" vertical="center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horizontal="left"/>
    </xf>
    <xf numFmtId="0" fontId="41" fillId="10" borderId="0" xfId="0" applyFont="1" applyFill="1" applyBorder="1" applyAlignment="1">
      <alignment horizontal="left" vertical="center" wrapText="1"/>
    </xf>
    <xf numFmtId="0" fontId="13" fillId="9" borderId="6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vertical="center" wrapText="1"/>
    </xf>
    <xf numFmtId="0" fontId="13" fillId="9" borderId="6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vertical="top" wrapText="1"/>
      <protection locked="0"/>
    </xf>
    <xf numFmtId="0" fontId="13" fillId="9" borderId="27" xfId="0" applyFont="1" applyFill="1" applyBorder="1" applyAlignment="1">
      <alignment horizontal="right" vertical="center" wrapText="1"/>
    </xf>
    <xf numFmtId="0" fontId="13" fillId="9" borderId="21" xfId="0" applyFont="1" applyFill="1" applyBorder="1" applyAlignment="1">
      <alignment horizontal="right" vertical="center" wrapText="1"/>
    </xf>
    <xf numFmtId="0" fontId="13" fillId="9" borderId="8" xfId="0" applyFont="1" applyFill="1" applyBorder="1" applyAlignment="1">
      <alignment horizontal="right" vertical="center" wrapText="1"/>
    </xf>
    <xf numFmtId="0" fontId="24" fillId="9" borderId="14" xfId="0" applyFont="1" applyFill="1" applyBorder="1" applyAlignment="1">
      <alignment horizontal="right" vertical="center" wrapText="1" readingOrder="1"/>
    </xf>
    <xf numFmtId="0" fontId="24" fillId="9" borderId="15" xfId="0" applyFont="1" applyFill="1" applyBorder="1" applyAlignment="1">
      <alignment horizontal="right" vertical="center" wrapText="1" readingOrder="1"/>
    </xf>
    <xf numFmtId="0" fontId="24" fillId="9" borderId="41" xfId="0" applyFont="1" applyFill="1" applyBorder="1" applyAlignment="1">
      <alignment horizontal="right" vertical="center" wrapText="1" readingOrder="1"/>
    </xf>
    <xf numFmtId="0" fontId="0" fillId="3" borderId="0" xfId="0" applyFill="1" applyBorder="1" applyAlignment="1">
      <alignment horizontal="left"/>
    </xf>
    <xf numFmtId="0" fontId="19" fillId="9" borderId="27" xfId="0" applyFont="1" applyFill="1" applyBorder="1" applyAlignment="1">
      <alignment horizontal="left"/>
    </xf>
    <xf numFmtId="0" fontId="19" fillId="9" borderId="21" xfId="0" applyFont="1" applyFill="1" applyBorder="1" applyAlignment="1">
      <alignment horizontal="left"/>
    </xf>
    <xf numFmtId="0" fontId="19" fillId="9" borderId="8" xfId="0" applyFont="1" applyFill="1" applyBorder="1" applyAlignment="1">
      <alignment horizontal="left"/>
    </xf>
    <xf numFmtId="0" fontId="17" fillId="8" borderId="39" xfId="0" applyFont="1" applyFill="1" applyBorder="1" applyAlignment="1">
      <alignment vertical="center"/>
    </xf>
    <xf numFmtId="0" fontId="0" fillId="8" borderId="46" xfId="0" applyFill="1" applyBorder="1" applyAlignment="1">
      <alignment vertical="center"/>
    </xf>
    <xf numFmtId="0" fontId="0" fillId="8" borderId="47" xfId="0" applyFill="1" applyBorder="1" applyAlignment="1">
      <alignment vertical="center"/>
    </xf>
    <xf numFmtId="0" fontId="0" fillId="8" borderId="10" xfId="0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0" fillId="8" borderId="48" xfId="0" applyFill="1" applyBorder="1" applyAlignment="1">
      <alignment vertical="center"/>
    </xf>
    <xf numFmtId="0" fontId="0" fillId="8" borderId="49" xfId="0" applyFill="1" applyBorder="1" applyAlignment="1">
      <alignment vertical="center"/>
    </xf>
    <xf numFmtId="0" fontId="0" fillId="8" borderId="45" xfId="0" applyFill="1" applyBorder="1" applyAlignment="1">
      <alignment vertical="center"/>
    </xf>
    <xf numFmtId="0" fontId="0" fillId="8" borderId="50" xfId="0" applyFill="1" applyBorder="1" applyAlignment="1">
      <alignment vertical="center"/>
    </xf>
    <xf numFmtId="169" fontId="19" fillId="9" borderId="25" xfId="3" applyNumberFormat="1" applyFont="1" applyFill="1" applyBorder="1" applyAlignment="1">
      <alignment horizontal="center" vertical="center" wrapText="1"/>
    </xf>
    <xf numFmtId="169" fontId="19" fillId="9" borderId="6" xfId="3" applyNumberFormat="1" applyFont="1" applyFill="1" applyBorder="1" applyAlignment="1">
      <alignment horizontal="center" vertical="center" wrapText="1"/>
    </xf>
    <xf numFmtId="169" fontId="19" fillId="9" borderId="7" xfId="3" applyNumberFormat="1" applyFont="1" applyFill="1" applyBorder="1" applyAlignment="1">
      <alignment horizontal="center" vertical="center" wrapText="1"/>
    </xf>
    <xf numFmtId="169" fontId="19" fillId="9" borderId="9" xfId="3" applyNumberFormat="1" applyFont="1" applyFill="1" applyBorder="1" applyAlignment="1">
      <alignment horizontal="center" vertical="center" wrapText="1"/>
    </xf>
    <xf numFmtId="169" fontId="19" fillId="9" borderId="6" xfId="3" applyNumberFormat="1" applyFont="1" applyFill="1" applyBorder="1" applyAlignment="1">
      <alignment horizontal="center" vertical="center"/>
    </xf>
    <xf numFmtId="0" fontId="19" fillId="9" borderId="31" xfId="0" applyFont="1" applyFill="1" applyBorder="1" applyAlignment="1">
      <alignment horizontal="center" vertical="center" wrapText="1"/>
    </xf>
    <xf numFmtId="0" fontId="19" fillId="9" borderId="32" xfId="0" applyFont="1" applyFill="1" applyBorder="1" applyAlignment="1">
      <alignment horizontal="center" vertical="center" wrapText="1"/>
    </xf>
    <xf numFmtId="0" fontId="19" fillId="9" borderId="33" xfId="0" applyFont="1" applyFill="1" applyBorder="1" applyAlignment="1">
      <alignment horizontal="center" vertical="center" wrapText="1"/>
    </xf>
    <xf numFmtId="0" fontId="17" fillId="11" borderId="19" xfId="0" applyFont="1" applyFill="1" applyBorder="1" applyAlignment="1">
      <alignment horizontal="center" vertical="center" wrapText="1"/>
    </xf>
    <xf numFmtId="0" fontId="17" fillId="11" borderId="13" xfId="0" applyFont="1" applyFill="1" applyBorder="1" applyAlignment="1">
      <alignment horizontal="center" vertical="center" wrapText="1"/>
    </xf>
    <xf numFmtId="0" fontId="17" fillId="11" borderId="20" xfId="0" applyFont="1" applyFill="1" applyBorder="1" applyAlignment="1">
      <alignment horizontal="center" vertical="center" wrapText="1"/>
    </xf>
    <xf numFmtId="0" fontId="19" fillId="9" borderId="6" xfId="0" applyFont="1" applyFill="1" applyBorder="1" applyAlignment="1">
      <alignment horizontal="center" vertical="center" wrapText="1"/>
    </xf>
    <xf numFmtId="0" fontId="19" fillId="9" borderId="27" xfId="0" applyFont="1" applyFill="1" applyBorder="1" applyAlignment="1">
      <alignment horizontal="center" vertical="center" wrapText="1"/>
    </xf>
    <xf numFmtId="0" fontId="19" fillId="9" borderId="25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left"/>
    </xf>
    <xf numFmtId="0" fontId="19" fillId="3" borderId="28" xfId="0" applyFont="1" applyFill="1" applyBorder="1" applyAlignment="1">
      <alignment horizontal="center" vertical="center" wrapText="1"/>
    </xf>
    <xf numFmtId="0" fontId="19" fillId="3" borderId="29" xfId="0" applyFont="1" applyFill="1" applyBorder="1" applyAlignment="1">
      <alignment horizontal="center" vertical="center" wrapText="1"/>
    </xf>
    <xf numFmtId="0" fontId="19" fillId="3" borderId="30" xfId="0" applyFont="1" applyFill="1" applyBorder="1" applyAlignment="1">
      <alignment horizontal="center" vertical="center" wrapText="1"/>
    </xf>
    <xf numFmtId="0" fontId="17" fillId="11" borderId="31" xfId="0" applyFont="1" applyFill="1" applyBorder="1" applyAlignment="1">
      <alignment horizontal="center" vertical="center" wrapText="1"/>
    </xf>
    <xf numFmtId="0" fontId="17" fillId="11" borderId="12" xfId="0" applyFont="1" applyFill="1" applyBorder="1" applyAlignment="1">
      <alignment horizontal="center" vertical="center" wrapText="1"/>
    </xf>
    <xf numFmtId="0" fontId="17" fillId="11" borderId="35" xfId="0" applyFont="1" applyFill="1" applyBorder="1" applyAlignment="1">
      <alignment horizontal="center" vertical="center" wrapText="1"/>
    </xf>
    <xf numFmtId="0" fontId="19" fillId="9" borderId="22" xfId="0" applyFont="1" applyFill="1" applyBorder="1" applyAlignment="1">
      <alignment horizontal="center" vertical="center" wrapText="1"/>
    </xf>
    <xf numFmtId="0" fontId="14" fillId="9" borderId="6" xfId="0" applyFont="1" applyFill="1" applyBorder="1" applyAlignment="1">
      <alignment horizontal="left" vertical="center"/>
    </xf>
    <xf numFmtId="0" fontId="0" fillId="8" borderId="6" xfId="0" applyFill="1" applyBorder="1" applyAlignment="1">
      <alignment horizontal="left"/>
    </xf>
    <xf numFmtId="0" fontId="5" fillId="3" borderId="0" xfId="0" applyFont="1" applyFill="1" applyBorder="1" applyAlignment="1">
      <alignment horizontal="center" vertical="center" wrapText="1" readingOrder="1"/>
    </xf>
    <xf numFmtId="0" fontId="13" fillId="9" borderId="6" xfId="0" applyFont="1" applyFill="1" applyBorder="1" applyAlignment="1">
      <alignment horizontal="center" vertical="center" textRotation="90"/>
    </xf>
    <xf numFmtId="41" fontId="13" fillId="9" borderId="6" xfId="0" applyNumberFormat="1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 wrapText="1"/>
    </xf>
    <xf numFmtId="169" fontId="6" fillId="3" borderId="0" xfId="3" applyNumberFormat="1" applyFont="1" applyFill="1" applyBorder="1" applyAlignment="1">
      <alignment horizontal="center" vertical="center" wrapText="1"/>
    </xf>
    <xf numFmtId="0" fontId="10" fillId="10" borderId="0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41" fontId="5" fillId="3" borderId="6" xfId="0" applyNumberFormat="1" applyFont="1" applyFill="1" applyBorder="1" applyAlignment="1">
      <alignment horizontal="left" vertical="center" wrapText="1"/>
    </xf>
    <xf numFmtId="41" fontId="13" fillId="9" borderId="6" xfId="0" applyNumberFormat="1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4" fillId="9" borderId="6" xfId="0" applyFont="1" applyFill="1" applyBorder="1" applyAlignment="1" applyProtection="1">
      <alignment horizontal="left" vertical="center"/>
      <protection locked="0"/>
    </xf>
    <xf numFmtId="0" fontId="0" fillId="3" borderId="0" xfId="0" applyFill="1" applyAlignment="1">
      <alignment horizontal="left" wrapText="1"/>
    </xf>
    <xf numFmtId="0" fontId="6" fillId="3" borderId="0" xfId="0" applyFont="1" applyFill="1" applyAlignment="1">
      <alignment horizontal="center" wrapText="1"/>
    </xf>
    <xf numFmtId="0" fontId="9" fillId="10" borderId="0" xfId="0" applyFont="1" applyFill="1" applyAlignment="1">
      <alignment horizontal="left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 applyProtection="1">
      <alignment vertical="center" wrapText="1"/>
      <protection locked="0"/>
    </xf>
    <xf numFmtId="0" fontId="0" fillId="3" borderId="4" xfId="0" applyFont="1" applyFill="1" applyBorder="1" applyAlignment="1" applyProtection="1">
      <alignment vertical="center" wrapText="1"/>
      <protection locked="0"/>
    </xf>
    <xf numFmtId="0" fontId="0" fillId="3" borderId="5" xfId="0" applyFont="1" applyFill="1" applyBorder="1" applyAlignment="1" applyProtection="1">
      <alignment vertical="center" wrapText="1"/>
      <protection locked="0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3" borderId="3" xfId="0" applyFont="1" applyFill="1" applyBorder="1" applyAlignment="1" applyProtection="1">
      <alignment vertical="center"/>
      <protection locked="0"/>
    </xf>
    <xf numFmtId="0" fontId="0" fillId="3" borderId="4" xfId="0" applyFont="1" applyFill="1" applyBorder="1" applyAlignment="1" applyProtection="1">
      <alignment vertical="center"/>
      <protection locked="0"/>
    </xf>
    <xf numFmtId="0" fontId="0" fillId="3" borderId="5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3" fillId="3" borderId="1" xfId="1" applyNumberFormat="1" applyFont="1" applyFill="1" applyBorder="1" applyAlignment="1">
      <alignment horizontal="left" vertical="center"/>
    </xf>
    <xf numFmtId="0" fontId="0" fillId="3" borderId="3" xfId="0" applyFill="1" applyBorder="1" applyAlignment="1" applyProtection="1">
      <alignment vertical="top"/>
      <protection locked="0"/>
    </xf>
    <xf numFmtId="0" fontId="0" fillId="3" borderId="4" xfId="0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0" fontId="38" fillId="9" borderId="6" xfId="0" applyFont="1" applyFill="1" applyBorder="1" applyAlignment="1" applyProtection="1">
      <alignment horizontal="left" vertical="center" wrapText="1"/>
      <protection locked="0"/>
    </xf>
    <xf numFmtId="0" fontId="11" fillId="2" borderId="6" xfId="0" applyFont="1" applyFill="1" applyBorder="1" applyAlignment="1" applyProtection="1">
      <alignment horizontal="left" wrapText="1"/>
      <protection locked="0"/>
    </xf>
    <xf numFmtId="0" fontId="38" fillId="9" borderId="6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wrapText="1"/>
    </xf>
    <xf numFmtId="0" fontId="6" fillId="3" borderId="17" xfId="0" applyFont="1" applyFill="1" applyBorder="1" applyAlignment="1">
      <alignment horizontal="left" wrapText="1"/>
    </xf>
    <xf numFmtId="0" fontId="6" fillId="3" borderId="18" xfId="0" applyFont="1" applyFill="1" applyBorder="1" applyAlignment="1">
      <alignment horizontal="left" wrapText="1"/>
    </xf>
    <xf numFmtId="0" fontId="6" fillId="3" borderId="11" xfId="0" applyFont="1" applyFill="1" applyBorder="1" applyAlignment="1">
      <alignment horizontal="left" wrapText="1"/>
    </xf>
    <xf numFmtId="0" fontId="5" fillId="2" borderId="17" xfId="0" applyFont="1" applyFill="1" applyBorder="1" applyAlignment="1">
      <alignment horizontal="left" wrapText="1"/>
    </xf>
    <xf numFmtId="0" fontId="5" fillId="2" borderId="18" xfId="0" applyFont="1" applyFill="1" applyBorder="1" applyAlignment="1">
      <alignment horizontal="left" wrapText="1"/>
    </xf>
    <xf numFmtId="0" fontId="5" fillId="2" borderId="11" xfId="0" applyFont="1" applyFill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5" fillId="3" borderId="17" xfId="0" applyFont="1" applyFill="1" applyBorder="1" applyAlignment="1">
      <alignment horizontal="left" wrapText="1"/>
    </xf>
    <xf numFmtId="0" fontId="5" fillId="3" borderId="18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0" fillId="10" borderId="0" xfId="0" applyFill="1" applyAlignment="1">
      <alignment horizontal="center" wrapText="1"/>
    </xf>
    <xf numFmtId="0" fontId="5" fillId="10" borderId="4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left" wrapText="1"/>
    </xf>
    <xf numFmtId="0" fontId="5" fillId="8" borderId="18" xfId="0" applyFont="1" applyFill="1" applyBorder="1" applyAlignment="1">
      <alignment horizontal="left" wrapText="1"/>
    </xf>
    <xf numFmtId="0" fontId="5" fillId="8" borderId="1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wrapText="1"/>
    </xf>
    <xf numFmtId="0" fontId="44" fillId="9" borderId="7" xfId="0" applyFont="1" applyFill="1" applyBorder="1" applyAlignment="1">
      <alignment horizontal="center" vertical="center" wrapText="1"/>
    </xf>
    <xf numFmtId="0" fontId="44" fillId="9" borderId="9" xfId="0" applyFont="1" applyFill="1" applyBorder="1" applyAlignment="1">
      <alignment horizontal="center" vertical="center" wrapText="1"/>
    </xf>
    <xf numFmtId="0" fontId="44" fillId="9" borderId="27" xfId="0" applyFont="1" applyFill="1" applyBorder="1" applyAlignment="1">
      <alignment horizontal="left" vertical="center" wrapText="1"/>
    </xf>
    <xf numFmtId="0" fontId="44" fillId="9" borderId="21" xfId="0" applyFont="1" applyFill="1" applyBorder="1" applyAlignment="1">
      <alignment horizontal="left" vertical="center" wrapText="1"/>
    </xf>
    <xf numFmtId="0" fontId="44" fillId="9" borderId="8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 applyProtection="1">
      <alignment horizontal="left" wrapText="1"/>
      <protection locked="0"/>
    </xf>
    <xf numFmtId="0" fontId="8" fillId="16" borderId="6" xfId="0" applyFont="1" applyFill="1" applyBorder="1" applyAlignment="1" applyProtection="1">
      <alignment horizontal="left" wrapText="1"/>
      <protection locked="0"/>
    </xf>
    <xf numFmtId="0" fontId="8" fillId="3" borderId="27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 applyProtection="1">
      <alignment horizontal="left" wrapText="1"/>
      <protection locked="0"/>
    </xf>
    <xf numFmtId="0" fontId="8" fillId="3" borderId="8" xfId="0" applyFont="1" applyFill="1" applyBorder="1" applyAlignment="1" applyProtection="1">
      <alignment horizontal="left" wrapText="1"/>
      <protection locked="0"/>
    </xf>
    <xf numFmtId="0" fontId="44" fillId="9" borderId="6" xfId="0" applyFont="1" applyFill="1" applyBorder="1" applyAlignment="1">
      <alignment horizontal="center" vertical="center" wrapText="1"/>
    </xf>
    <xf numFmtId="0" fontId="44" fillId="9" borderId="6" xfId="0" applyFont="1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center" vertical="center" wrapText="1"/>
    </xf>
    <xf numFmtId="0" fontId="44" fillId="9" borderId="27" xfId="0" applyFont="1" applyFill="1" applyBorder="1" applyAlignment="1">
      <alignment horizontal="center" vertical="center" wrapText="1"/>
    </xf>
    <xf numFmtId="0" fontId="44" fillId="9" borderId="8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left" vertical="center" wrapText="1"/>
    </xf>
    <xf numFmtId="166" fontId="44" fillId="9" borderId="6" xfId="0" applyNumberFormat="1" applyFont="1" applyFill="1" applyBorder="1" applyAlignment="1">
      <alignment horizontal="center" vertical="center" wrapText="1"/>
    </xf>
    <xf numFmtId="0" fontId="19" fillId="9" borderId="27" xfId="0" applyFont="1" applyFill="1" applyBorder="1" applyAlignment="1">
      <alignment horizontal="right" wrapText="1"/>
    </xf>
    <xf numFmtId="0" fontId="19" fillId="9" borderId="21" xfId="0" applyFont="1" applyFill="1" applyBorder="1" applyAlignment="1">
      <alignment horizontal="right" wrapText="1"/>
    </xf>
    <xf numFmtId="0" fontId="19" fillId="9" borderId="8" xfId="0" applyFont="1" applyFill="1" applyBorder="1" applyAlignment="1">
      <alignment horizontal="right" wrapText="1"/>
    </xf>
    <xf numFmtId="0" fontId="17" fillId="4" borderId="52" xfId="0" applyFont="1" applyFill="1" applyBorder="1" applyAlignment="1">
      <alignment horizontal="center" wrapText="1"/>
    </xf>
    <xf numFmtId="0" fontId="45" fillId="0" borderId="0" xfId="0" applyFont="1" applyBorder="1" applyAlignment="1">
      <alignment horizontal="center"/>
    </xf>
    <xf numFmtId="0" fontId="44" fillId="9" borderId="6" xfId="0" applyFont="1" applyFill="1" applyBorder="1" applyAlignment="1">
      <alignment horizontal="left" vertical="center" wrapText="1"/>
    </xf>
    <xf numFmtId="0" fontId="8" fillId="16" borderId="6" xfId="0" applyFont="1" applyFill="1" applyBorder="1" applyAlignment="1">
      <alignment horizontal="left" wrapText="1"/>
    </xf>
    <xf numFmtId="0" fontId="19" fillId="9" borderId="6" xfId="0" applyFont="1" applyFill="1" applyBorder="1" applyAlignment="1" applyProtection="1">
      <alignment horizontal="left" vertical="center"/>
      <protection locked="0"/>
    </xf>
    <xf numFmtId="0" fontId="17" fillId="10" borderId="0" xfId="0" applyFont="1" applyFill="1" applyBorder="1" applyAlignment="1">
      <alignment horizontal="left" vertical="center" wrapText="1"/>
    </xf>
    <xf numFmtId="0" fontId="17" fillId="10" borderId="48" xfId="0" applyFont="1" applyFill="1" applyBorder="1" applyAlignment="1">
      <alignment horizontal="left" vertical="center" wrapText="1"/>
    </xf>
    <xf numFmtId="0" fontId="44" fillId="9" borderId="21" xfId="0" applyFont="1" applyFill="1" applyBorder="1" applyAlignment="1">
      <alignment horizontal="center" vertical="center" wrapText="1"/>
    </xf>
    <xf numFmtId="0" fontId="54" fillId="3" borderId="0" xfId="0" applyFont="1" applyFill="1" applyBorder="1" applyAlignment="1">
      <alignment horizontal="center" wrapText="1"/>
    </xf>
    <xf numFmtId="0" fontId="8" fillId="17" borderId="6" xfId="0" applyFont="1" applyFill="1" applyBorder="1" applyAlignment="1">
      <alignment horizontal="left" wrapText="1"/>
    </xf>
  </cellXfs>
  <cellStyles count="14">
    <cellStyle name="Moeda" xfId="1" builtinId="4"/>
    <cellStyle name="Moeda 2" xfId="6"/>
    <cellStyle name="Normal" xfId="0" builtinId="0"/>
    <cellStyle name="Normal 2" xfId="7"/>
    <cellStyle name="Normal 3" xfId="8"/>
    <cellStyle name="Porcentagem" xfId="2" builtinId="5"/>
    <cellStyle name="Porcentagem 2" xfId="9"/>
    <cellStyle name="Vírgula" xfId="3" builtinId="3"/>
    <cellStyle name="Vírgula 2" xfId="4"/>
    <cellStyle name="Vírgula 2 2" xfId="5"/>
    <cellStyle name="Vírgula 2 3" xfId="12"/>
    <cellStyle name="Vírgula 3" xfId="10"/>
    <cellStyle name="Vírgula 4" xfId="11"/>
    <cellStyle name="Vírgula 5" xfId="13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FF"/>
      <color rgb="FF008080"/>
      <color rgb="FF009999"/>
      <color rgb="FFF2F2F2"/>
      <color rgb="FFF6FAF4"/>
      <color rgb="FFB9FFFF"/>
      <color rgb="FFD7E9E0"/>
      <color rgb="FFECFCFC"/>
      <color rgb="FFB2EDE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14</xdr:col>
      <xdr:colOff>257203</xdr:colOff>
      <xdr:row>1</xdr:row>
      <xdr:rowOff>551424</xdr:rowOff>
    </xdr:to>
    <xdr:pic>
      <xdr:nvPicPr>
        <xdr:cNvPr id="4" name="Imagem 3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9096403" cy="70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571500</xdr:colOff>
      <xdr:row>1</xdr:row>
      <xdr:rowOff>276225</xdr:rowOff>
    </xdr:from>
    <xdr:to>
      <xdr:col>14</xdr:col>
      <xdr:colOff>330557</xdr:colOff>
      <xdr:row>26</xdr:row>
      <xdr:rowOff>0</xdr:rowOff>
    </xdr:to>
    <xdr:grpSp>
      <xdr:nvGrpSpPr>
        <xdr:cNvPr id="5" name="Grupo 3"/>
        <xdr:cNvGrpSpPr>
          <a:grpSpLocks/>
        </xdr:cNvGrpSpPr>
      </xdr:nvGrpSpPr>
      <xdr:grpSpPr bwMode="auto">
        <a:xfrm>
          <a:off x="571500" y="466725"/>
          <a:ext cx="8598257" cy="5343525"/>
          <a:chOff x="0" y="1440"/>
          <a:chExt cx="12529" cy="12959"/>
        </a:xfrm>
      </xdr:grpSpPr>
      <xdr:grpSp>
        <xdr:nvGrpSpPr>
          <xdr:cNvPr id="6" name="Group 4"/>
          <xdr:cNvGrpSpPr>
            <a:grpSpLocks/>
          </xdr:cNvGrpSpPr>
        </xdr:nvGrpSpPr>
        <xdr:grpSpPr bwMode="auto">
          <a:xfrm>
            <a:off x="0" y="9661"/>
            <a:ext cx="12240" cy="4738"/>
            <a:chOff x="-6" y="3399"/>
            <a:chExt cx="12197" cy="4253"/>
          </a:xfrm>
        </xdr:grpSpPr>
        <xdr:grpSp>
          <xdr:nvGrpSpPr>
            <xdr:cNvPr id="10" name="Group 5"/>
            <xdr:cNvGrpSpPr>
              <a:grpSpLocks/>
            </xdr:cNvGrpSpPr>
          </xdr:nvGrpSpPr>
          <xdr:grpSpPr bwMode="auto">
            <a:xfrm>
              <a:off x="-6" y="3717"/>
              <a:ext cx="12189" cy="3550"/>
              <a:chOff x="18" y="7468"/>
              <a:chExt cx="12189" cy="3550"/>
            </a:xfrm>
          </xdr:grpSpPr>
          <xdr:sp macro="" textlink="">
            <xdr:nvSpPr>
              <xdr:cNvPr id="17" name="Freeform 6"/>
              <xdr:cNvSpPr>
                <a:spLocks/>
              </xdr:cNvSpPr>
            </xdr:nvSpPr>
            <xdr:spPr bwMode="auto">
              <a:xfrm>
                <a:off x="18" y="7837"/>
                <a:ext cx="7132" cy="2863"/>
              </a:xfrm>
              <a:custGeom>
                <a:avLst/>
                <a:gdLst>
                  <a:gd name="T0" fmla="*/ 0 w 7132"/>
                  <a:gd name="T1" fmla="*/ 0 h 2863"/>
                  <a:gd name="T2" fmla="*/ 17 w 7132"/>
                  <a:gd name="T3" fmla="*/ 2863 h 2863"/>
                  <a:gd name="T4" fmla="*/ 7132 w 7132"/>
                  <a:gd name="T5" fmla="*/ 2578 h 2863"/>
                  <a:gd name="T6" fmla="*/ 7132 w 7132"/>
                  <a:gd name="T7" fmla="*/ 200 h 2863"/>
                  <a:gd name="T8" fmla="*/ 0 w 7132"/>
                  <a:gd name="T9" fmla="*/ 0 h 2863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7132" h="2863">
                    <a:moveTo>
                      <a:pt x="0" y="0"/>
                    </a:moveTo>
                    <a:lnTo>
                      <a:pt x="17" y="2863"/>
                    </a:lnTo>
                    <a:lnTo>
                      <a:pt x="7132" y="2578"/>
                    </a:lnTo>
                    <a:lnTo>
                      <a:pt x="7132" y="20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" name="Freeform 7"/>
              <xdr:cNvSpPr>
                <a:spLocks/>
              </xdr:cNvSpPr>
            </xdr:nvSpPr>
            <xdr:spPr bwMode="auto">
              <a:xfrm>
                <a:off x="7150" y="7468"/>
                <a:ext cx="3466" cy="3550"/>
              </a:xfrm>
              <a:custGeom>
                <a:avLst/>
                <a:gdLst>
                  <a:gd name="T0" fmla="*/ 0 w 3466"/>
                  <a:gd name="T1" fmla="*/ 569 h 3550"/>
                  <a:gd name="T2" fmla="*/ 0 w 3466"/>
                  <a:gd name="T3" fmla="*/ 2930 h 3550"/>
                  <a:gd name="T4" fmla="*/ 3466 w 3466"/>
                  <a:gd name="T5" fmla="*/ 3550 h 3550"/>
                  <a:gd name="T6" fmla="*/ 3466 w 3466"/>
                  <a:gd name="T7" fmla="*/ 0 h 3550"/>
                  <a:gd name="T8" fmla="*/ 0 w 3466"/>
                  <a:gd name="T9" fmla="*/ 569 h 355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3466" h="3550">
                    <a:moveTo>
                      <a:pt x="0" y="569"/>
                    </a:moveTo>
                    <a:lnTo>
                      <a:pt x="0" y="2930"/>
                    </a:lnTo>
                    <a:lnTo>
                      <a:pt x="3466" y="3550"/>
                    </a:lnTo>
                    <a:lnTo>
                      <a:pt x="3466" y="0"/>
                    </a:lnTo>
                    <a:lnTo>
                      <a:pt x="0" y="569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9" name="Freeform 8"/>
              <xdr:cNvSpPr>
                <a:spLocks/>
              </xdr:cNvSpPr>
            </xdr:nvSpPr>
            <xdr:spPr bwMode="auto">
              <a:xfrm>
                <a:off x="10616" y="7468"/>
                <a:ext cx="1591" cy="3550"/>
              </a:xfrm>
              <a:custGeom>
                <a:avLst/>
                <a:gdLst>
                  <a:gd name="T0" fmla="*/ 0 w 1591"/>
                  <a:gd name="T1" fmla="*/ 0 h 3550"/>
                  <a:gd name="T2" fmla="*/ 0 w 1591"/>
                  <a:gd name="T3" fmla="*/ 3550 h 3550"/>
                  <a:gd name="T4" fmla="*/ 1591 w 1591"/>
                  <a:gd name="T5" fmla="*/ 2746 h 3550"/>
                  <a:gd name="T6" fmla="*/ 1591 w 1591"/>
                  <a:gd name="T7" fmla="*/ 737 h 3550"/>
                  <a:gd name="T8" fmla="*/ 0 w 1591"/>
                  <a:gd name="T9" fmla="*/ 0 h 355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1591" h="3550">
                    <a:moveTo>
                      <a:pt x="0" y="0"/>
                    </a:moveTo>
                    <a:lnTo>
                      <a:pt x="0" y="3550"/>
                    </a:lnTo>
                    <a:lnTo>
                      <a:pt x="1591" y="2746"/>
                    </a:lnTo>
                    <a:lnTo>
                      <a:pt x="1591" y="737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11" name="Freeform 9"/>
            <xdr:cNvSpPr>
              <a:spLocks/>
            </xdr:cNvSpPr>
          </xdr:nvSpPr>
          <xdr:spPr bwMode="auto">
            <a:xfrm>
              <a:off x="8071" y="4069"/>
              <a:ext cx="4120" cy="2913"/>
            </a:xfrm>
            <a:custGeom>
              <a:avLst/>
              <a:gdLst>
                <a:gd name="T0" fmla="*/ 1 w 4120"/>
                <a:gd name="T1" fmla="*/ 251 h 2913"/>
                <a:gd name="T2" fmla="*/ 0 w 4120"/>
                <a:gd name="T3" fmla="*/ 2662 h 2913"/>
                <a:gd name="T4" fmla="*/ 4120 w 4120"/>
                <a:gd name="T5" fmla="*/ 2913 h 2913"/>
                <a:gd name="T6" fmla="*/ 4120 w 4120"/>
                <a:gd name="T7" fmla="*/ 0 h 2913"/>
                <a:gd name="T8" fmla="*/ 1 w 4120"/>
                <a:gd name="T9" fmla="*/ 251 h 291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20" h="2913">
                  <a:moveTo>
                    <a:pt x="1" y="251"/>
                  </a:moveTo>
                  <a:lnTo>
                    <a:pt x="0" y="2662"/>
                  </a:lnTo>
                  <a:lnTo>
                    <a:pt x="4120" y="2913"/>
                  </a:lnTo>
                  <a:lnTo>
                    <a:pt x="4120" y="0"/>
                  </a:lnTo>
                  <a:lnTo>
                    <a:pt x="1" y="251"/>
                  </a:lnTo>
                  <a:close/>
                </a:path>
              </a:pathLst>
            </a:cu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2" name="Freeform 10"/>
            <xdr:cNvSpPr>
              <a:spLocks/>
            </xdr:cNvSpPr>
          </xdr:nvSpPr>
          <xdr:spPr bwMode="auto">
            <a:xfrm>
              <a:off x="4104" y="3399"/>
              <a:ext cx="3985" cy="4236"/>
            </a:xfrm>
            <a:custGeom>
              <a:avLst/>
              <a:gdLst>
                <a:gd name="T0" fmla="*/ 0 w 3985"/>
                <a:gd name="T1" fmla="*/ 0 h 4236"/>
                <a:gd name="T2" fmla="*/ 0 w 3985"/>
                <a:gd name="T3" fmla="*/ 4236 h 4236"/>
                <a:gd name="T4" fmla="*/ 3985 w 3985"/>
                <a:gd name="T5" fmla="*/ 3349 h 4236"/>
                <a:gd name="T6" fmla="*/ 3985 w 3985"/>
                <a:gd name="T7" fmla="*/ 921 h 4236"/>
                <a:gd name="T8" fmla="*/ 0 w 3985"/>
                <a:gd name="T9" fmla="*/ 0 h 423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3985" h="4236">
                  <a:moveTo>
                    <a:pt x="0" y="0"/>
                  </a:moveTo>
                  <a:lnTo>
                    <a:pt x="0" y="4236"/>
                  </a:lnTo>
                  <a:lnTo>
                    <a:pt x="3985" y="3349"/>
                  </a:lnTo>
                  <a:lnTo>
                    <a:pt x="3985" y="92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BFBFB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3" name="Freeform 11"/>
            <xdr:cNvSpPr>
              <a:spLocks/>
            </xdr:cNvSpPr>
          </xdr:nvSpPr>
          <xdr:spPr bwMode="auto">
            <a:xfrm>
              <a:off x="18" y="3399"/>
              <a:ext cx="4086" cy="4253"/>
            </a:xfrm>
            <a:custGeom>
              <a:avLst/>
              <a:gdLst>
                <a:gd name="T0" fmla="*/ 4086 w 4086"/>
                <a:gd name="T1" fmla="*/ 0 h 4253"/>
                <a:gd name="T2" fmla="*/ 4084 w 4086"/>
                <a:gd name="T3" fmla="*/ 4253 h 4253"/>
                <a:gd name="T4" fmla="*/ 0 w 4086"/>
                <a:gd name="T5" fmla="*/ 3198 h 4253"/>
                <a:gd name="T6" fmla="*/ 0 w 4086"/>
                <a:gd name="T7" fmla="*/ 1072 h 4253"/>
                <a:gd name="T8" fmla="*/ 4086 w 4086"/>
                <a:gd name="T9" fmla="*/ 0 h 425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086" h="4253">
                  <a:moveTo>
                    <a:pt x="4086" y="0"/>
                  </a:moveTo>
                  <a:lnTo>
                    <a:pt x="4084" y="4253"/>
                  </a:lnTo>
                  <a:lnTo>
                    <a:pt x="0" y="3198"/>
                  </a:lnTo>
                  <a:lnTo>
                    <a:pt x="0" y="1072"/>
                  </a:lnTo>
                  <a:lnTo>
                    <a:pt x="4086" y="0"/>
                  </a:lnTo>
                  <a:close/>
                </a:path>
              </a:pathLst>
            </a:cu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4" name="Freeform 12"/>
            <xdr:cNvSpPr>
              <a:spLocks/>
            </xdr:cNvSpPr>
          </xdr:nvSpPr>
          <xdr:spPr bwMode="auto">
            <a:xfrm>
              <a:off x="17" y="3617"/>
              <a:ext cx="2076" cy="3851"/>
            </a:xfrm>
            <a:custGeom>
              <a:avLst/>
              <a:gdLst>
                <a:gd name="T0" fmla="*/ 0 w 2076"/>
                <a:gd name="T1" fmla="*/ 921 h 3851"/>
                <a:gd name="T2" fmla="*/ 2060 w 2076"/>
                <a:gd name="T3" fmla="*/ 0 h 3851"/>
                <a:gd name="T4" fmla="*/ 2076 w 2076"/>
                <a:gd name="T5" fmla="*/ 3851 h 3851"/>
                <a:gd name="T6" fmla="*/ 0 w 2076"/>
                <a:gd name="T7" fmla="*/ 2981 h 3851"/>
                <a:gd name="T8" fmla="*/ 0 w 2076"/>
                <a:gd name="T9" fmla="*/ 921 h 3851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2076" h="3851">
                  <a:moveTo>
                    <a:pt x="0" y="921"/>
                  </a:moveTo>
                  <a:lnTo>
                    <a:pt x="2060" y="0"/>
                  </a:lnTo>
                  <a:lnTo>
                    <a:pt x="2076" y="3851"/>
                  </a:lnTo>
                  <a:lnTo>
                    <a:pt x="0" y="2981"/>
                  </a:lnTo>
                  <a:lnTo>
                    <a:pt x="0" y="921"/>
                  </a:lnTo>
                  <a:close/>
                </a:path>
              </a:pathLst>
            </a:custGeom>
            <a:solidFill>
              <a:srgbClr val="DDD8C2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5" name="Freeform 13"/>
            <xdr:cNvSpPr>
              <a:spLocks/>
            </xdr:cNvSpPr>
          </xdr:nvSpPr>
          <xdr:spPr bwMode="auto">
            <a:xfrm>
              <a:off x="2077" y="3617"/>
              <a:ext cx="6011" cy="3835"/>
            </a:xfrm>
            <a:custGeom>
              <a:avLst/>
              <a:gdLst>
                <a:gd name="T0" fmla="*/ 0 w 6011"/>
                <a:gd name="T1" fmla="*/ 0 h 3835"/>
                <a:gd name="T2" fmla="*/ 17 w 6011"/>
                <a:gd name="T3" fmla="*/ 3835 h 3835"/>
                <a:gd name="T4" fmla="*/ 6011 w 6011"/>
                <a:gd name="T5" fmla="*/ 2629 h 3835"/>
                <a:gd name="T6" fmla="*/ 6011 w 6011"/>
                <a:gd name="T7" fmla="*/ 1239 h 3835"/>
                <a:gd name="T8" fmla="*/ 0 w 6011"/>
                <a:gd name="T9" fmla="*/ 0 h 3835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6011" h="3835">
                  <a:moveTo>
                    <a:pt x="0" y="0"/>
                  </a:moveTo>
                  <a:lnTo>
                    <a:pt x="17" y="3835"/>
                  </a:lnTo>
                  <a:lnTo>
                    <a:pt x="6011" y="2629"/>
                  </a:lnTo>
                  <a:lnTo>
                    <a:pt x="6011" y="123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4BC96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6" name="Freeform 14"/>
            <xdr:cNvSpPr>
              <a:spLocks/>
            </xdr:cNvSpPr>
          </xdr:nvSpPr>
          <xdr:spPr bwMode="auto">
            <a:xfrm>
              <a:off x="8088" y="3835"/>
              <a:ext cx="4102" cy="3432"/>
            </a:xfrm>
            <a:custGeom>
              <a:avLst/>
              <a:gdLst>
                <a:gd name="T0" fmla="*/ 0 w 4102"/>
                <a:gd name="T1" fmla="*/ 1038 h 3432"/>
                <a:gd name="T2" fmla="*/ 0 w 4102"/>
                <a:gd name="T3" fmla="*/ 2411 h 3432"/>
                <a:gd name="T4" fmla="*/ 4102 w 4102"/>
                <a:gd name="T5" fmla="*/ 3432 h 3432"/>
                <a:gd name="T6" fmla="*/ 4102 w 4102"/>
                <a:gd name="T7" fmla="*/ 0 h 3432"/>
                <a:gd name="T8" fmla="*/ 0 w 4102"/>
                <a:gd name="T9" fmla="*/ 1038 h 343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02" h="3432">
                  <a:moveTo>
                    <a:pt x="0" y="1038"/>
                  </a:moveTo>
                  <a:lnTo>
                    <a:pt x="0" y="2411"/>
                  </a:lnTo>
                  <a:lnTo>
                    <a:pt x="4102" y="3432"/>
                  </a:lnTo>
                  <a:lnTo>
                    <a:pt x="4102" y="0"/>
                  </a:lnTo>
                  <a:lnTo>
                    <a:pt x="0" y="1038"/>
                  </a:lnTo>
                  <a:close/>
                </a:path>
              </a:pathLst>
            </a:custGeom>
            <a:solidFill>
              <a:srgbClr val="DDD8C2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7" name="Rectangle 15"/>
          <xdr:cNvSpPr>
            <a:spLocks noChangeArrowheads="1"/>
          </xdr:cNvSpPr>
        </xdr:nvSpPr>
        <xdr:spPr bwMode="auto">
          <a:xfrm>
            <a:off x="1800" y="1440"/>
            <a:ext cx="385" cy="1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000000"/>
                </a:solidFill>
                <a:latin typeface="Cambria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000000"/>
                </a:solidFill>
                <a:latin typeface="Cambria"/>
              </a:rPr>
              <a:t> </a:t>
            </a:r>
          </a:p>
        </xdr:txBody>
      </xdr:sp>
      <xdr:sp macro="" textlink="">
        <xdr:nvSpPr>
          <xdr:cNvPr id="8" name="Rectangle 16"/>
          <xdr:cNvSpPr>
            <a:spLocks noChangeArrowheads="1"/>
          </xdr:cNvSpPr>
        </xdr:nvSpPr>
        <xdr:spPr bwMode="auto">
          <a:xfrm>
            <a:off x="10117" y="11409"/>
            <a:ext cx="2412" cy="15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pt-BR" sz="3600" b="0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2018</a:t>
            </a:r>
          </a:p>
        </xdr:txBody>
      </xdr:sp>
      <xdr:sp macro="" textlink="">
        <xdr:nvSpPr>
          <xdr:cNvPr id="9" name="Rectangle 17"/>
          <xdr:cNvSpPr>
            <a:spLocks noChangeArrowheads="1"/>
          </xdr:cNvSpPr>
        </xdr:nvSpPr>
        <xdr:spPr bwMode="auto">
          <a:xfrm>
            <a:off x="1062" y="2724"/>
            <a:ext cx="9376" cy="599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2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PLANO DE AÇÃO 2018 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CAU/MS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 </a:t>
            </a:r>
            <a:endParaRPr kumimoji="0" lang="pt-BR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mbria"/>
              <a:ea typeface="+mn-ea"/>
              <a:cs typeface="Arial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 </a:t>
            </a:r>
            <a:endParaRPr lang="pt-BR" sz="16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algn="l" rtl="0"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DETALHAMENTO POR PROJETO/ATIVIDADE DAS PRINCIPAIS AÇÕES, METAS E RESULTADOS</a:t>
            </a: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) </a:t>
            </a: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Todos os projetos e atividades previstos devem ter os respectivos detalhamentos no anexo 1.4.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71438</xdr:rowOff>
    </xdr:from>
    <xdr:to>
      <xdr:col>9</xdr:col>
      <xdr:colOff>976313</xdr:colOff>
      <xdr:row>4</xdr:row>
      <xdr:rowOff>637624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61938"/>
          <a:ext cx="25798463" cy="2652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71438</xdr:rowOff>
    </xdr:from>
    <xdr:to>
      <xdr:col>9</xdr:col>
      <xdr:colOff>976313</xdr:colOff>
      <xdr:row>4</xdr:row>
      <xdr:rowOff>637624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61938"/>
          <a:ext cx="25798463" cy="2652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71438</xdr:rowOff>
    </xdr:from>
    <xdr:to>
      <xdr:col>9</xdr:col>
      <xdr:colOff>976313</xdr:colOff>
      <xdr:row>4</xdr:row>
      <xdr:rowOff>637624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61938"/>
          <a:ext cx="28160663" cy="2652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71438</xdr:rowOff>
    </xdr:from>
    <xdr:to>
      <xdr:col>9</xdr:col>
      <xdr:colOff>976313</xdr:colOff>
      <xdr:row>4</xdr:row>
      <xdr:rowOff>637624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61938"/>
          <a:ext cx="28160663" cy="2652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71438</xdr:rowOff>
    </xdr:from>
    <xdr:to>
      <xdr:col>9</xdr:col>
      <xdr:colOff>976313</xdr:colOff>
      <xdr:row>4</xdr:row>
      <xdr:rowOff>637624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61938"/>
          <a:ext cx="28160663" cy="2652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71438</xdr:rowOff>
    </xdr:from>
    <xdr:to>
      <xdr:col>9</xdr:col>
      <xdr:colOff>976313</xdr:colOff>
      <xdr:row>4</xdr:row>
      <xdr:rowOff>637624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61938"/>
          <a:ext cx="28160663" cy="2652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71438</xdr:rowOff>
    </xdr:from>
    <xdr:to>
      <xdr:col>9</xdr:col>
      <xdr:colOff>976313</xdr:colOff>
      <xdr:row>4</xdr:row>
      <xdr:rowOff>637624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61938"/>
          <a:ext cx="28160663" cy="2652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71438</xdr:rowOff>
    </xdr:from>
    <xdr:to>
      <xdr:col>9</xdr:col>
      <xdr:colOff>976313</xdr:colOff>
      <xdr:row>4</xdr:row>
      <xdr:rowOff>637624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61938"/>
          <a:ext cx="28160663" cy="2652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71438</xdr:rowOff>
    </xdr:from>
    <xdr:to>
      <xdr:col>9</xdr:col>
      <xdr:colOff>976313</xdr:colOff>
      <xdr:row>4</xdr:row>
      <xdr:rowOff>637624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61938"/>
          <a:ext cx="28160663" cy="2652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</xdr:rowOff>
    </xdr:from>
    <xdr:to>
      <xdr:col>4</xdr:col>
      <xdr:colOff>1210235</xdr:colOff>
      <xdr:row>1</xdr:row>
      <xdr:rowOff>653144</xdr:rowOff>
    </xdr:to>
    <xdr:pic>
      <xdr:nvPicPr>
        <xdr:cNvPr id="4119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"/>
          <a:ext cx="6006353" cy="843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0</xdr:row>
      <xdr:rowOff>12211</xdr:rowOff>
    </xdr:from>
    <xdr:to>
      <xdr:col>8</xdr:col>
      <xdr:colOff>1367692</xdr:colOff>
      <xdr:row>2</xdr:row>
      <xdr:rowOff>12212</xdr:rowOff>
    </xdr:to>
    <xdr:pic>
      <xdr:nvPicPr>
        <xdr:cNvPr id="3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4" y="12211"/>
          <a:ext cx="10880481" cy="91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6</xdr:col>
      <xdr:colOff>11907</xdr:colOff>
      <xdr:row>3</xdr:row>
      <xdr:rowOff>44356</xdr:rowOff>
    </xdr:to>
    <xdr:pic>
      <xdr:nvPicPr>
        <xdr:cNvPr id="6145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0406062" cy="865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13</xdr:col>
      <xdr:colOff>0</xdr:colOff>
      <xdr:row>3</xdr:row>
      <xdr:rowOff>123825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22301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71438</xdr:rowOff>
    </xdr:from>
    <xdr:to>
      <xdr:col>9</xdr:col>
      <xdr:colOff>976313</xdr:colOff>
      <xdr:row>4</xdr:row>
      <xdr:rowOff>637624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61938"/>
          <a:ext cx="24645938" cy="2637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71438</xdr:rowOff>
    </xdr:from>
    <xdr:to>
      <xdr:col>9</xdr:col>
      <xdr:colOff>976313</xdr:colOff>
      <xdr:row>4</xdr:row>
      <xdr:rowOff>637624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61938"/>
          <a:ext cx="24674513" cy="2652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71438</xdr:rowOff>
    </xdr:from>
    <xdr:to>
      <xdr:col>9</xdr:col>
      <xdr:colOff>976313</xdr:colOff>
      <xdr:row>4</xdr:row>
      <xdr:rowOff>637624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61938"/>
          <a:ext cx="24674513" cy="2652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71438</xdr:rowOff>
    </xdr:from>
    <xdr:to>
      <xdr:col>9</xdr:col>
      <xdr:colOff>976313</xdr:colOff>
      <xdr:row>4</xdr:row>
      <xdr:rowOff>637624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61938"/>
          <a:ext cx="25798463" cy="2652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sta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Geral"/>
    </sheetNames>
    <sheetDataSet>
      <sheetData sheetId="0" refreshError="1">
        <row r="15">
          <cell r="H15" t="str">
            <v>Manter Os Serviços Compartilhados Considerados Essenciais Para As Atividades Relacionadas ao Atendimento</v>
          </cell>
          <cell r="I15">
            <v>34743.279999999999</v>
          </cell>
          <cell r="J15">
            <v>13686.77</v>
          </cell>
          <cell r="K15">
            <v>18423.93</v>
          </cell>
          <cell r="L15">
            <v>32110.7</v>
          </cell>
        </row>
        <row r="16">
          <cell r="I16">
            <v>178405.72</v>
          </cell>
          <cell r="J16">
            <v>70281.02</v>
          </cell>
          <cell r="K16">
            <v>94608.81</v>
          </cell>
          <cell r="L16">
            <v>164889.83000000002</v>
          </cell>
        </row>
        <row r="20">
          <cell r="I20">
            <v>300000</v>
          </cell>
          <cell r="J20">
            <v>474</v>
          </cell>
          <cell r="K20">
            <v>99526</v>
          </cell>
          <cell r="L20">
            <v>100000</v>
          </cell>
        </row>
        <row r="24">
          <cell r="I24">
            <v>315800</v>
          </cell>
          <cell r="J24">
            <v>109773.24</v>
          </cell>
          <cell r="K24">
            <v>215726.76</v>
          </cell>
          <cell r="L24">
            <v>325500</v>
          </cell>
        </row>
        <row r="25">
          <cell r="I25">
            <v>35000</v>
          </cell>
          <cell r="J25">
            <v>3257.97</v>
          </cell>
          <cell r="K25">
            <v>36742.03</v>
          </cell>
          <cell r="L25">
            <v>40000</v>
          </cell>
        </row>
        <row r="27">
          <cell r="I27">
            <v>13000</v>
          </cell>
          <cell r="J27">
            <v>761.46</v>
          </cell>
          <cell r="K27">
            <v>9238.5400000000009</v>
          </cell>
          <cell r="L27">
            <v>10000</v>
          </cell>
        </row>
        <row r="29">
          <cell r="I29">
            <v>13000</v>
          </cell>
          <cell r="J29">
            <v>0</v>
          </cell>
          <cell r="K29">
            <v>10000</v>
          </cell>
          <cell r="L29">
            <v>10000</v>
          </cell>
        </row>
        <row r="31">
          <cell r="I31">
            <v>13000</v>
          </cell>
          <cell r="J31">
            <v>0</v>
          </cell>
          <cell r="K31">
            <v>10000</v>
          </cell>
          <cell r="L31">
            <v>10000</v>
          </cell>
        </row>
        <row r="33">
          <cell r="I33">
            <v>13000</v>
          </cell>
          <cell r="J33">
            <v>761.46</v>
          </cell>
          <cell r="K33">
            <v>9238.5400000000009</v>
          </cell>
          <cell r="L33">
            <v>10000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file:///C:\ASSESSORIA%20DE%20PLANEJAMENTO%20E%20GESTAO%20DA%20ESTRATEGIA\2016\Quadrimestral\CAU%20UF\MODELO%20DO%20RELAT&#211;RIO\Modelo%20de%20Relat&#243;rio%20Quadrimestral%202016-%20CAUUF_1&#186;Q.xls" TargetMode="Externa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"/>
  <sheetViews>
    <sheetView showGridLines="0" workbookViewId="0">
      <selection activeCell="S10" sqref="S10"/>
    </sheetView>
  </sheetViews>
  <sheetFormatPr defaultRowHeight="15" x14ac:dyDescent="0.25"/>
  <cols>
    <col min="1" max="1" width="9.42578125" customWidth="1"/>
    <col min="6" max="6" width="13.42578125" customWidth="1"/>
  </cols>
  <sheetData>
    <row r="2" spans="1:8" ht="44.25" customHeight="1" x14ac:dyDescent="0.25"/>
    <row r="4" spans="1:8" x14ac:dyDescent="0.25">
      <c r="A4" s="348"/>
      <c r="B4" s="348"/>
      <c r="C4" s="348"/>
      <c r="D4" s="348"/>
      <c r="E4" s="348"/>
      <c r="F4" s="348"/>
      <c r="G4" s="348"/>
      <c r="H4" s="348"/>
    </row>
    <row r="5" spans="1:8" x14ac:dyDescent="0.25">
      <c r="A5" s="348"/>
      <c r="B5" s="348"/>
      <c r="C5" s="348"/>
      <c r="D5" s="348"/>
      <c r="E5" s="348"/>
      <c r="F5" s="348"/>
      <c r="G5" s="348"/>
      <c r="H5" s="348"/>
    </row>
    <row r="6" spans="1:8" x14ac:dyDescent="0.25">
      <c r="A6" s="348"/>
      <c r="B6" s="348"/>
      <c r="C6" s="348"/>
      <c r="D6" s="348"/>
      <c r="E6" s="348"/>
      <c r="F6" s="348"/>
      <c r="G6" s="348"/>
      <c r="H6" s="348"/>
    </row>
    <row r="7" spans="1:8" x14ac:dyDescent="0.25">
      <c r="A7" s="348"/>
      <c r="B7" s="348"/>
      <c r="C7" s="348"/>
      <c r="D7" s="348"/>
      <c r="E7" s="348"/>
      <c r="F7" s="348"/>
      <c r="G7" s="348"/>
      <c r="H7" s="348"/>
    </row>
    <row r="8" spans="1:8" ht="33.75" customHeight="1" x14ac:dyDescent="0.25">
      <c r="A8" s="347"/>
      <c r="B8" s="347"/>
      <c r="C8" s="347"/>
      <c r="D8" s="347"/>
      <c r="E8" s="347"/>
      <c r="F8" s="347"/>
      <c r="G8" s="347"/>
      <c r="H8" s="347"/>
    </row>
    <row r="9" spans="1:8" ht="34.5" customHeight="1" x14ac:dyDescent="0.25">
      <c r="A9" s="347"/>
      <c r="B9" s="347"/>
      <c r="C9" s="347"/>
      <c r="D9" s="347"/>
      <c r="E9" s="347"/>
      <c r="F9" s="347"/>
      <c r="G9" s="347"/>
      <c r="H9" s="347"/>
    </row>
  </sheetData>
  <mergeCells count="6">
    <mergeCell ref="A8:H8"/>
    <mergeCell ref="A9:H9"/>
    <mergeCell ref="A4:H4"/>
    <mergeCell ref="A5:H5"/>
    <mergeCell ref="A6:H6"/>
    <mergeCell ref="A7:H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R32"/>
  <sheetViews>
    <sheetView showGridLines="0" view="pageBreakPreview" topLeftCell="H22" zoomScale="60" zoomScaleNormal="50" workbookViewId="0">
      <selection activeCell="X37" sqref="X37"/>
    </sheetView>
  </sheetViews>
  <sheetFormatPr defaultRowHeight="15" x14ac:dyDescent="0.25"/>
  <cols>
    <col min="1" max="1" width="6.5703125" style="201" bestFit="1" customWidth="1"/>
    <col min="2" max="2" width="23" style="201" customWidth="1"/>
    <col min="3" max="3" width="43.140625" style="201" customWidth="1"/>
    <col min="4" max="4" width="50.140625" style="201" customWidth="1"/>
    <col min="5" max="5" width="49.140625" style="201" customWidth="1"/>
    <col min="6" max="6" width="77" style="201" customWidth="1"/>
    <col min="7" max="7" width="66.5703125" style="201" bestFit="1" customWidth="1"/>
    <col min="8" max="8" width="41.5703125" style="201" customWidth="1"/>
    <col min="9" max="10" width="22.28515625" style="201" bestFit="1" customWidth="1"/>
    <col min="11" max="11" width="29.85546875" style="201" customWidth="1"/>
    <col min="12" max="12" width="21.5703125" style="201" bestFit="1" customWidth="1"/>
    <col min="13" max="13" width="22.28515625" style="201" bestFit="1" customWidth="1"/>
    <col min="14" max="14" width="28.85546875" style="201" customWidth="1"/>
    <col min="15" max="15" width="47.5703125" style="201" bestFit="1" customWidth="1"/>
    <col min="16" max="16" width="14.140625" style="201" bestFit="1" customWidth="1"/>
    <col min="17" max="17" width="17" style="201" bestFit="1" customWidth="1"/>
    <col min="18" max="18" width="49.42578125" style="201" bestFit="1" customWidth="1"/>
    <col min="19" max="16384" width="9.140625" style="201"/>
  </cols>
  <sheetData>
    <row r="2" spans="1:18" ht="54.75" customHeight="1" x14ac:dyDescent="0.25"/>
    <row r="3" spans="1:18" ht="54.75" customHeight="1" x14ac:dyDescent="0.25"/>
    <row r="4" spans="1:18" ht="54.75" customHeight="1" x14ac:dyDescent="0.25"/>
    <row r="5" spans="1:18" ht="54.75" customHeight="1" x14ac:dyDescent="0.25"/>
    <row r="6" spans="1:18" ht="54.75" customHeight="1" x14ac:dyDescent="0.25">
      <c r="A6" s="489" t="s">
        <v>252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</row>
    <row r="7" spans="1:18" ht="26.25" x14ac:dyDescent="0.25">
      <c r="A7" s="490" t="s">
        <v>253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</row>
    <row r="8" spans="1:18" ht="26.25" x14ac:dyDescent="0.4">
      <c r="A8" s="476" t="s">
        <v>132</v>
      </c>
      <c r="B8" s="476"/>
      <c r="C8" s="476"/>
      <c r="D8" s="476"/>
      <c r="E8" s="476"/>
      <c r="F8" s="476"/>
      <c r="G8" s="476"/>
      <c r="H8" s="476"/>
      <c r="I8" s="476"/>
      <c r="J8" s="470" t="s">
        <v>294</v>
      </c>
      <c r="K8" s="470"/>
      <c r="L8" s="470"/>
      <c r="M8" s="470"/>
      <c r="N8" s="470"/>
      <c r="O8" s="470"/>
      <c r="P8" s="470"/>
      <c r="Q8" s="470"/>
      <c r="R8" s="470"/>
    </row>
    <row r="9" spans="1:18" ht="26.25" x14ac:dyDescent="0.4">
      <c r="A9" s="476" t="s">
        <v>145</v>
      </c>
      <c r="B9" s="476"/>
      <c r="C9" s="476"/>
      <c r="D9" s="476"/>
      <c r="E9" s="476"/>
      <c r="F9" s="476"/>
      <c r="G9" s="476"/>
      <c r="H9" s="476"/>
      <c r="I9" s="476"/>
      <c r="J9" s="470" t="s">
        <v>295</v>
      </c>
      <c r="K9" s="470"/>
      <c r="L9" s="470"/>
      <c r="M9" s="470"/>
      <c r="N9" s="470"/>
      <c r="O9" s="470"/>
      <c r="P9" s="470"/>
      <c r="Q9" s="470"/>
      <c r="R9" s="470"/>
    </row>
    <row r="10" spans="1:18" ht="26.25" x14ac:dyDescent="0.4">
      <c r="A10" s="476" t="s">
        <v>254</v>
      </c>
      <c r="B10" s="476"/>
      <c r="C10" s="476"/>
      <c r="D10" s="476"/>
      <c r="E10" s="476"/>
      <c r="F10" s="476"/>
      <c r="G10" s="476"/>
      <c r="H10" s="476"/>
      <c r="I10" s="476"/>
      <c r="J10" s="470" t="s">
        <v>307</v>
      </c>
      <c r="K10" s="470"/>
      <c r="L10" s="470"/>
      <c r="M10" s="470"/>
      <c r="N10" s="470"/>
      <c r="O10" s="470"/>
      <c r="P10" s="470"/>
      <c r="Q10" s="470"/>
      <c r="R10" s="470"/>
    </row>
    <row r="11" spans="1:18" ht="26.25" x14ac:dyDescent="0.4">
      <c r="A11" s="476" t="s">
        <v>146</v>
      </c>
      <c r="B11" s="476"/>
      <c r="C11" s="476"/>
      <c r="D11" s="476"/>
      <c r="E11" s="476"/>
      <c r="F11" s="476"/>
      <c r="G11" s="476"/>
      <c r="H11" s="476"/>
      <c r="I11" s="476"/>
      <c r="J11" s="471" t="s">
        <v>362</v>
      </c>
      <c r="K11" s="471"/>
      <c r="L11" s="471"/>
      <c r="M11" s="471"/>
      <c r="N11" s="471"/>
      <c r="O11" s="471"/>
      <c r="P11" s="471"/>
      <c r="Q11" s="471"/>
      <c r="R11" s="471"/>
    </row>
    <row r="12" spans="1:18" ht="26.25" x14ac:dyDescent="0.4">
      <c r="A12" s="476" t="s">
        <v>147</v>
      </c>
      <c r="B12" s="476"/>
      <c r="C12" s="476"/>
      <c r="D12" s="476"/>
      <c r="E12" s="476"/>
      <c r="F12" s="476"/>
      <c r="G12" s="476"/>
      <c r="H12" s="476"/>
      <c r="I12" s="476"/>
      <c r="J12" s="471" t="s">
        <v>363</v>
      </c>
      <c r="K12" s="471"/>
      <c r="L12" s="471"/>
      <c r="M12" s="471"/>
      <c r="N12" s="471"/>
      <c r="O12" s="471"/>
      <c r="P12" s="471"/>
      <c r="Q12" s="471"/>
      <c r="R12" s="471"/>
    </row>
    <row r="13" spans="1:18" ht="26.25" x14ac:dyDescent="0.4">
      <c r="A13" s="476" t="s">
        <v>148</v>
      </c>
      <c r="B13" s="476"/>
      <c r="C13" s="476"/>
      <c r="D13" s="476"/>
      <c r="E13" s="476"/>
      <c r="F13" s="476"/>
      <c r="G13" s="476"/>
      <c r="H13" s="476"/>
      <c r="I13" s="476"/>
      <c r="J13" s="471" t="s">
        <v>41</v>
      </c>
      <c r="K13" s="471"/>
      <c r="L13" s="471"/>
      <c r="M13" s="471"/>
      <c r="N13" s="471"/>
      <c r="O13" s="471"/>
      <c r="P13" s="471"/>
      <c r="Q13" s="471"/>
      <c r="R13" s="471"/>
    </row>
    <row r="14" spans="1:18" ht="26.25" x14ac:dyDescent="0.4">
      <c r="A14" s="476" t="s">
        <v>255</v>
      </c>
      <c r="B14" s="476"/>
      <c r="C14" s="476"/>
      <c r="D14" s="476"/>
      <c r="E14" s="476"/>
      <c r="F14" s="476"/>
      <c r="G14" s="476"/>
      <c r="H14" s="476"/>
      <c r="I14" s="476"/>
      <c r="J14" s="471" t="s">
        <v>49</v>
      </c>
      <c r="K14" s="471"/>
      <c r="L14" s="471"/>
      <c r="M14" s="471"/>
      <c r="N14" s="471"/>
      <c r="O14" s="471"/>
      <c r="P14" s="471"/>
      <c r="Q14" s="471"/>
      <c r="R14" s="471"/>
    </row>
    <row r="15" spans="1:18" ht="26.25" x14ac:dyDescent="0.4">
      <c r="A15" s="487" t="s">
        <v>149</v>
      </c>
      <c r="B15" s="487"/>
      <c r="C15" s="487"/>
      <c r="D15" s="487"/>
      <c r="E15" s="487"/>
      <c r="F15" s="487"/>
      <c r="G15" s="487"/>
      <c r="H15" s="487"/>
      <c r="I15" s="487"/>
      <c r="J15" s="488" t="s">
        <v>364</v>
      </c>
      <c r="K15" s="488"/>
      <c r="L15" s="488"/>
      <c r="M15" s="488"/>
      <c r="N15" s="488"/>
      <c r="O15" s="488"/>
      <c r="P15" s="488"/>
      <c r="Q15" s="488"/>
      <c r="R15" s="488"/>
    </row>
    <row r="16" spans="1:18" ht="26.25" x14ac:dyDescent="0.25">
      <c r="A16" s="480"/>
      <c r="B16" s="480"/>
      <c r="C16" s="480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</row>
    <row r="17" spans="1:18" ht="26.25" x14ac:dyDescent="0.25">
      <c r="A17" s="475" t="s">
        <v>256</v>
      </c>
      <c r="B17" s="475" t="s">
        <v>169</v>
      </c>
      <c r="C17" s="478" t="s">
        <v>257</v>
      </c>
      <c r="D17" s="492"/>
      <c r="E17" s="492"/>
      <c r="F17" s="492"/>
      <c r="G17" s="492"/>
      <c r="H17" s="479"/>
      <c r="I17" s="478" t="s">
        <v>258</v>
      </c>
      <c r="J17" s="479"/>
      <c r="K17" s="475" t="s">
        <v>259</v>
      </c>
      <c r="L17" s="475"/>
      <c r="M17" s="475"/>
      <c r="N17" s="475"/>
      <c r="O17" s="475" t="s">
        <v>15</v>
      </c>
      <c r="P17" s="475"/>
      <c r="Q17" s="481" t="s">
        <v>260</v>
      </c>
      <c r="R17" s="475" t="s">
        <v>261</v>
      </c>
    </row>
    <row r="18" spans="1:18" ht="26.25" x14ac:dyDescent="0.25">
      <c r="A18" s="475"/>
      <c r="B18" s="475"/>
      <c r="C18" s="475" t="s">
        <v>262</v>
      </c>
      <c r="D18" s="465" t="s">
        <v>263</v>
      </c>
      <c r="E18" s="465" t="s">
        <v>264</v>
      </c>
      <c r="F18" s="475" t="s">
        <v>265</v>
      </c>
      <c r="G18" s="465" t="s">
        <v>266</v>
      </c>
      <c r="H18" s="465" t="s">
        <v>267</v>
      </c>
      <c r="I18" s="475" t="s">
        <v>268</v>
      </c>
      <c r="J18" s="475" t="s">
        <v>269</v>
      </c>
      <c r="K18" s="475" t="s">
        <v>172</v>
      </c>
      <c r="L18" s="475" t="s">
        <v>171</v>
      </c>
      <c r="M18" s="475"/>
      <c r="N18" s="475"/>
      <c r="O18" s="475" t="s">
        <v>270</v>
      </c>
      <c r="P18" s="475" t="s">
        <v>271</v>
      </c>
      <c r="Q18" s="481"/>
      <c r="R18" s="475"/>
    </row>
    <row r="19" spans="1:18" ht="78.75" x14ac:dyDescent="0.25">
      <c r="A19" s="475"/>
      <c r="B19" s="475"/>
      <c r="C19" s="475"/>
      <c r="D19" s="477"/>
      <c r="E19" s="477"/>
      <c r="F19" s="475"/>
      <c r="G19" s="466"/>
      <c r="H19" s="466"/>
      <c r="I19" s="475"/>
      <c r="J19" s="475"/>
      <c r="K19" s="475"/>
      <c r="L19" s="204" t="s">
        <v>175</v>
      </c>
      <c r="M19" s="204" t="s">
        <v>176</v>
      </c>
      <c r="N19" s="204" t="s">
        <v>272</v>
      </c>
      <c r="O19" s="475"/>
      <c r="P19" s="475"/>
      <c r="Q19" s="481"/>
      <c r="R19" s="475"/>
    </row>
    <row r="20" spans="1:18" ht="204.75" customHeight="1" x14ac:dyDescent="0.25">
      <c r="A20" s="205">
        <v>1</v>
      </c>
      <c r="B20" s="223" t="s">
        <v>355</v>
      </c>
      <c r="C20" s="199" t="s">
        <v>365</v>
      </c>
      <c r="D20" s="211" t="s">
        <v>366</v>
      </c>
      <c r="E20" s="211" t="s">
        <v>367</v>
      </c>
      <c r="F20" s="200" t="s">
        <v>368</v>
      </c>
      <c r="G20" s="200" t="s">
        <v>369</v>
      </c>
      <c r="H20" s="210" t="s">
        <v>370</v>
      </c>
      <c r="I20" s="198" t="s">
        <v>288</v>
      </c>
      <c r="J20" s="198" t="s">
        <v>289</v>
      </c>
      <c r="K20" s="225">
        <v>54442.42</v>
      </c>
      <c r="L20" s="225">
        <v>0</v>
      </c>
      <c r="M20" s="225">
        <v>0</v>
      </c>
      <c r="N20" s="225">
        <f t="shared" ref="N20" si="0">SUM(L20:M20)</f>
        <v>0</v>
      </c>
      <c r="O20" s="226">
        <f>N20-K20</f>
        <v>-54442.42</v>
      </c>
      <c r="P20" s="224">
        <f>IFERROR(O20/K20*100,0)</f>
        <v>-100</v>
      </c>
      <c r="Q20" s="224">
        <f>IFERROR(N20/$N$23*100,0)</f>
        <v>0</v>
      </c>
      <c r="R20" s="223" t="s">
        <v>295</v>
      </c>
    </row>
    <row r="21" spans="1:18" ht="262.5" x14ac:dyDescent="0.25">
      <c r="A21" s="205">
        <v>2</v>
      </c>
      <c r="B21" s="203" t="s">
        <v>300</v>
      </c>
      <c r="C21" s="196" t="s">
        <v>371</v>
      </c>
      <c r="D21" s="203" t="s">
        <v>372</v>
      </c>
      <c r="E21" s="203" t="s">
        <v>373</v>
      </c>
      <c r="F21" s="203" t="s">
        <v>374</v>
      </c>
      <c r="G21" s="203" t="s">
        <v>375</v>
      </c>
      <c r="H21" s="203" t="s">
        <v>370</v>
      </c>
      <c r="I21" s="190" t="s">
        <v>376</v>
      </c>
      <c r="J21" s="190" t="s">
        <v>377</v>
      </c>
      <c r="K21" s="191">
        <v>0</v>
      </c>
      <c r="L21" s="191">
        <v>0</v>
      </c>
      <c r="M21" s="191">
        <v>54220.04</v>
      </c>
      <c r="N21" s="168">
        <f>SUM(L21:M21)</f>
        <v>54220.04</v>
      </c>
      <c r="O21" s="168">
        <f t="shared" ref="O21:O23" si="1">N21-K21</f>
        <v>54220.04</v>
      </c>
      <c r="P21" s="168">
        <f t="shared" ref="P21:P22" si="2">IFERROR(O21/K21*100,0)</f>
        <v>0</v>
      </c>
      <c r="Q21" s="168">
        <f>IFERROR(N21/$N$23*100,0)</f>
        <v>100</v>
      </c>
      <c r="R21" s="203" t="s">
        <v>295</v>
      </c>
    </row>
    <row r="22" spans="1:18" ht="26.25" x14ac:dyDescent="0.25">
      <c r="A22" s="205">
        <v>10</v>
      </c>
      <c r="B22" s="203">
        <v>1</v>
      </c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168">
        <v>0</v>
      </c>
      <c r="O22" s="168">
        <f t="shared" si="1"/>
        <v>0</v>
      </c>
      <c r="P22" s="168">
        <f t="shared" si="2"/>
        <v>0</v>
      </c>
      <c r="Q22" s="168">
        <f>IFERROR(N22/$N$23*100,0)</f>
        <v>0</v>
      </c>
      <c r="R22" s="203"/>
    </row>
    <row r="23" spans="1:18" ht="26.25" x14ac:dyDescent="0.4">
      <c r="A23" s="482" t="s">
        <v>3</v>
      </c>
      <c r="B23" s="483"/>
      <c r="C23" s="483"/>
      <c r="D23" s="483"/>
      <c r="E23" s="483"/>
      <c r="F23" s="483"/>
      <c r="G23" s="483"/>
      <c r="H23" s="483"/>
      <c r="I23" s="483"/>
      <c r="J23" s="484"/>
      <c r="K23" s="192">
        <f>SUM(K20:K22)</f>
        <v>54442.42</v>
      </c>
      <c r="L23" s="192">
        <f>SUM(L20:L22)</f>
        <v>0</v>
      </c>
      <c r="M23" s="192">
        <f>SUM(M20:M22)</f>
        <v>54220.04</v>
      </c>
      <c r="N23" s="192">
        <f>SUM(N20:N22)</f>
        <v>54220.04</v>
      </c>
      <c r="O23" s="219">
        <f t="shared" si="1"/>
        <v>-222.37999999999738</v>
      </c>
      <c r="P23" s="192">
        <f>SUM(P20:P22)</f>
        <v>-100</v>
      </c>
      <c r="Q23" s="192">
        <f>SUM(Q20:Q22)</f>
        <v>100</v>
      </c>
      <c r="R23" s="206"/>
    </row>
    <row r="24" spans="1:18" s="321" customFormat="1" ht="26.25" x14ac:dyDescent="0.4">
      <c r="A24" s="318"/>
      <c r="B24" s="318"/>
      <c r="C24" s="318"/>
      <c r="D24" s="318"/>
      <c r="E24" s="318"/>
      <c r="F24" s="318"/>
      <c r="G24" s="318"/>
      <c r="H24" s="318"/>
      <c r="I24" s="318"/>
      <c r="J24" s="318"/>
      <c r="K24" s="322">
        <f>'Quadro Geral'!I13</f>
        <v>54442.42</v>
      </c>
      <c r="L24" s="322">
        <f>'Quadro Geral'!J13</f>
        <v>0</v>
      </c>
      <c r="M24" s="322">
        <f>'Quadro Geral'!K13</f>
        <v>54220.04</v>
      </c>
      <c r="N24" s="322">
        <f>'Quadro Geral'!L13</f>
        <v>54220.04</v>
      </c>
      <c r="O24" s="319"/>
      <c r="P24" s="319"/>
      <c r="Q24" s="319"/>
      <c r="R24" s="320"/>
    </row>
    <row r="25" spans="1:18" ht="26.25" x14ac:dyDescent="0.4">
      <c r="A25" s="486" t="s">
        <v>273</v>
      </c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86"/>
      <c r="N25" s="486"/>
      <c r="O25" s="486"/>
      <c r="P25" s="486"/>
      <c r="Q25" s="486"/>
      <c r="R25" s="486"/>
    </row>
    <row r="26" spans="1:18" ht="26.25" x14ac:dyDescent="0.25">
      <c r="A26" s="467" t="s">
        <v>110</v>
      </c>
      <c r="B26" s="468"/>
      <c r="C26" s="468"/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9"/>
    </row>
    <row r="27" spans="1:18" ht="26.25" x14ac:dyDescent="0.4">
      <c r="A27" s="472"/>
      <c r="B27" s="473"/>
      <c r="C27" s="473"/>
      <c r="D27" s="473"/>
      <c r="E27" s="473"/>
      <c r="F27" s="473"/>
      <c r="G27" s="473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4"/>
    </row>
    <row r="28" spans="1:18" ht="26.25" x14ac:dyDescent="0.4">
      <c r="A28" s="485" t="s">
        <v>274</v>
      </c>
      <c r="B28" s="485"/>
      <c r="C28" s="485"/>
      <c r="D28" s="485"/>
      <c r="E28" s="485"/>
      <c r="F28" s="485"/>
      <c r="G28" s="485"/>
      <c r="H28" s="485"/>
      <c r="I28" s="485"/>
      <c r="J28" s="207"/>
      <c r="K28" s="207"/>
      <c r="L28" s="207"/>
      <c r="M28" s="207"/>
      <c r="N28" s="207"/>
      <c r="O28" s="207"/>
      <c r="P28" s="207"/>
      <c r="Q28" s="207"/>
      <c r="R28" s="207"/>
    </row>
    <row r="29" spans="1:18" ht="26.25" x14ac:dyDescent="0.4">
      <c r="A29" s="208" t="s">
        <v>275</v>
      </c>
      <c r="B29" s="208"/>
      <c r="C29" s="464" t="s">
        <v>276</v>
      </c>
      <c r="D29" s="464"/>
      <c r="E29" s="464"/>
      <c r="F29" s="464"/>
      <c r="G29" s="464"/>
      <c r="H29" s="464"/>
      <c r="I29" s="464"/>
      <c r="R29" s="202"/>
    </row>
    <row r="30" spans="1:18" ht="26.25" x14ac:dyDescent="0.4">
      <c r="A30" s="208" t="s">
        <v>277</v>
      </c>
      <c r="B30" s="208"/>
      <c r="C30" s="464" t="s">
        <v>278</v>
      </c>
      <c r="D30" s="464"/>
      <c r="E30" s="464"/>
      <c r="F30" s="464"/>
      <c r="G30" s="464"/>
      <c r="H30" s="464"/>
      <c r="I30" s="464"/>
      <c r="R30" s="202"/>
    </row>
    <row r="31" spans="1:18" ht="26.25" x14ac:dyDescent="0.4">
      <c r="A31" s="208" t="s">
        <v>279</v>
      </c>
      <c r="B31" s="208"/>
      <c r="C31" s="464" t="s">
        <v>280</v>
      </c>
      <c r="D31" s="464"/>
      <c r="E31" s="464"/>
      <c r="F31" s="464"/>
      <c r="G31" s="464"/>
      <c r="H31" s="464"/>
      <c r="I31" s="464"/>
      <c r="R31" s="202"/>
    </row>
    <row r="32" spans="1:18" ht="26.25" x14ac:dyDescent="0.4">
      <c r="A32" s="208" t="s">
        <v>281</v>
      </c>
      <c r="B32" s="208"/>
      <c r="C32" s="464" t="s">
        <v>282</v>
      </c>
      <c r="D32" s="464"/>
      <c r="E32" s="464"/>
      <c r="F32" s="464"/>
      <c r="G32" s="464"/>
      <c r="H32" s="464"/>
      <c r="I32" s="464"/>
      <c r="R32" s="202"/>
    </row>
  </sheetData>
  <mergeCells count="48">
    <mergeCell ref="A6:R6"/>
    <mergeCell ref="A7:R7"/>
    <mergeCell ref="A8:I8"/>
    <mergeCell ref="J8:R8"/>
    <mergeCell ref="A9:I9"/>
    <mergeCell ref="J9:R9"/>
    <mergeCell ref="A10:I10"/>
    <mergeCell ref="J10:R10"/>
    <mergeCell ref="A11:I11"/>
    <mergeCell ref="J11:R11"/>
    <mergeCell ref="A12:I12"/>
    <mergeCell ref="J12:R12"/>
    <mergeCell ref="A13:I13"/>
    <mergeCell ref="J13:R13"/>
    <mergeCell ref="A14:I14"/>
    <mergeCell ref="J14:R14"/>
    <mergeCell ref="A15:I15"/>
    <mergeCell ref="J15:R15"/>
    <mergeCell ref="A16:R16"/>
    <mergeCell ref="A17:A19"/>
    <mergeCell ref="B17:B19"/>
    <mergeCell ref="C17:H17"/>
    <mergeCell ref="I17:J17"/>
    <mergeCell ref="K17:N17"/>
    <mergeCell ref="O17:P17"/>
    <mergeCell ref="Q17:Q19"/>
    <mergeCell ref="R17:R19"/>
    <mergeCell ref="C18:C19"/>
    <mergeCell ref="K18:K19"/>
    <mergeCell ref="L18:N18"/>
    <mergeCell ref="O18:O19"/>
    <mergeCell ref="P18:P19"/>
    <mergeCell ref="A23:J23"/>
    <mergeCell ref="D18:D19"/>
    <mergeCell ref="E18:E19"/>
    <mergeCell ref="F18:F19"/>
    <mergeCell ref="G18:G19"/>
    <mergeCell ref="H18:H19"/>
    <mergeCell ref="I18:I19"/>
    <mergeCell ref="J18:J19"/>
    <mergeCell ref="C31:I31"/>
    <mergeCell ref="C32:I32"/>
    <mergeCell ref="A25:R25"/>
    <mergeCell ref="A26:R26"/>
    <mergeCell ref="A27:R27"/>
    <mergeCell ref="A28:I28"/>
    <mergeCell ref="C29:I29"/>
    <mergeCell ref="C30:I30"/>
  </mergeCells>
  <pageMargins left="0.511811024" right="0.511811024" top="0.78740157499999996" bottom="0.78740157499999996" header="0.31496062000000002" footer="0.31496062000000002"/>
  <pageSetup paperSize="9" scale="14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R35"/>
  <sheetViews>
    <sheetView showGridLines="0" view="pageBreakPreview" topLeftCell="M19" zoomScale="60" zoomScaleNormal="40" workbookViewId="0">
      <selection activeCell="W20" sqref="W20"/>
    </sheetView>
  </sheetViews>
  <sheetFormatPr defaultRowHeight="15" x14ac:dyDescent="0.25"/>
  <cols>
    <col min="1" max="1" width="6.5703125" style="212" bestFit="1" customWidth="1"/>
    <col min="2" max="2" width="23" style="212" customWidth="1"/>
    <col min="3" max="3" width="43.140625" style="212" customWidth="1"/>
    <col min="4" max="4" width="35.85546875" style="212" customWidth="1"/>
    <col min="5" max="5" width="67.5703125" style="212" customWidth="1"/>
    <col min="6" max="6" width="77" style="212" customWidth="1"/>
    <col min="7" max="7" width="66.5703125" style="212" bestFit="1" customWidth="1"/>
    <col min="8" max="8" width="50.140625" style="212" bestFit="1" customWidth="1"/>
    <col min="9" max="10" width="22.28515625" style="212" bestFit="1" customWidth="1"/>
    <col min="11" max="11" width="29.85546875" style="212" customWidth="1"/>
    <col min="12" max="12" width="51.5703125" style="212" bestFit="1" customWidth="1"/>
    <col min="13" max="13" width="60.140625" style="212" customWidth="1"/>
    <col min="14" max="14" width="40.7109375" style="212" customWidth="1"/>
    <col min="15" max="15" width="47.5703125" style="212" bestFit="1" customWidth="1"/>
    <col min="16" max="16" width="14.140625" style="212" bestFit="1" customWidth="1"/>
    <col min="17" max="17" width="17" style="212" bestFit="1" customWidth="1"/>
    <col min="18" max="18" width="49.42578125" style="212" bestFit="1" customWidth="1"/>
    <col min="19" max="16384" width="9.140625" style="212"/>
  </cols>
  <sheetData>
    <row r="2" spans="1:18" ht="54.75" customHeight="1" x14ac:dyDescent="0.25"/>
    <row r="3" spans="1:18" ht="54.75" customHeight="1" x14ac:dyDescent="0.25"/>
    <row r="4" spans="1:18" ht="54.75" customHeight="1" x14ac:dyDescent="0.25"/>
    <row r="5" spans="1:18" ht="54.75" customHeight="1" x14ac:dyDescent="0.25"/>
    <row r="6" spans="1:18" ht="54.75" customHeight="1" x14ac:dyDescent="0.25">
      <c r="A6" s="489" t="s">
        <v>252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</row>
    <row r="7" spans="1:18" ht="26.25" x14ac:dyDescent="0.25">
      <c r="A7" s="490" t="s">
        <v>253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</row>
    <row r="8" spans="1:18" ht="26.25" x14ac:dyDescent="0.4">
      <c r="A8" s="476" t="s">
        <v>132</v>
      </c>
      <c r="B8" s="476"/>
      <c r="C8" s="476"/>
      <c r="D8" s="476"/>
      <c r="E8" s="476"/>
      <c r="F8" s="476"/>
      <c r="G8" s="476"/>
      <c r="H8" s="476"/>
      <c r="I8" s="476"/>
      <c r="J8" s="470" t="s">
        <v>215</v>
      </c>
      <c r="K8" s="470"/>
      <c r="L8" s="470"/>
      <c r="M8" s="470"/>
      <c r="N8" s="470"/>
      <c r="O8" s="470"/>
      <c r="P8" s="470"/>
      <c r="Q8" s="470"/>
      <c r="R8" s="470"/>
    </row>
    <row r="9" spans="1:18" ht="26.25" x14ac:dyDescent="0.4">
      <c r="A9" s="476" t="s">
        <v>145</v>
      </c>
      <c r="B9" s="476"/>
      <c r="C9" s="476"/>
      <c r="D9" s="476"/>
      <c r="E9" s="476"/>
      <c r="F9" s="476"/>
      <c r="G9" s="476"/>
      <c r="H9" s="476"/>
      <c r="I9" s="476"/>
      <c r="J9" s="470" t="s">
        <v>378</v>
      </c>
      <c r="K9" s="470"/>
      <c r="L9" s="470"/>
      <c r="M9" s="470"/>
      <c r="N9" s="470"/>
      <c r="O9" s="470"/>
      <c r="P9" s="470"/>
      <c r="Q9" s="470"/>
      <c r="R9" s="470"/>
    </row>
    <row r="10" spans="1:18" ht="26.25" x14ac:dyDescent="0.4">
      <c r="A10" s="476" t="s">
        <v>254</v>
      </c>
      <c r="B10" s="476"/>
      <c r="C10" s="476"/>
      <c r="D10" s="476"/>
      <c r="E10" s="476"/>
      <c r="F10" s="476"/>
      <c r="G10" s="476"/>
      <c r="H10" s="476"/>
      <c r="I10" s="476"/>
      <c r="J10" s="470" t="s">
        <v>296</v>
      </c>
      <c r="K10" s="470"/>
      <c r="L10" s="470"/>
      <c r="M10" s="470"/>
      <c r="N10" s="470"/>
      <c r="O10" s="470"/>
      <c r="P10" s="470"/>
      <c r="Q10" s="470"/>
      <c r="R10" s="470"/>
    </row>
    <row r="11" spans="1:18" ht="26.25" x14ac:dyDescent="0.4">
      <c r="A11" s="476" t="s">
        <v>146</v>
      </c>
      <c r="B11" s="476"/>
      <c r="C11" s="476"/>
      <c r="D11" s="476"/>
      <c r="E11" s="476"/>
      <c r="F11" s="476"/>
      <c r="G11" s="476"/>
      <c r="H11" s="476"/>
      <c r="I11" s="476"/>
      <c r="J11" s="471" t="s">
        <v>379</v>
      </c>
      <c r="K11" s="471"/>
      <c r="L11" s="471"/>
      <c r="M11" s="471"/>
      <c r="N11" s="471"/>
      <c r="O11" s="471"/>
      <c r="P11" s="471"/>
      <c r="Q11" s="471"/>
      <c r="R11" s="471"/>
    </row>
    <row r="12" spans="1:18" ht="26.25" x14ac:dyDescent="0.4">
      <c r="A12" s="476" t="s">
        <v>147</v>
      </c>
      <c r="B12" s="476"/>
      <c r="C12" s="476"/>
      <c r="D12" s="476"/>
      <c r="E12" s="476"/>
      <c r="F12" s="476"/>
      <c r="G12" s="476"/>
      <c r="H12" s="476"/>
      <c r="I12" s="476"/>
      <c r="J12" s="471" t="s">
        <v>380</v>
      </c>
      <c r="K12" s="471"/>
      <c r="L12" s="471"/>
      <c r="M12" s="471"/>
      <c r="N12" s="471"/>
      <c r="O12" s="471"/>
      <c r="P12" s="471"/>
      <c r="Q12" s="471"/>
      <c r="R12" s="471"/>
    </row>
    <row r="13" spans="1:18" ht="26.25" x14ac:dyDescent="0.4">
      <c r="A13" s="476" t="s">
        <v>148</v>
      </c>
      <c r="B13" s="476"/>
      <c r="C13" s="476"/>
      <c r="D13" s="476"/>
      <c r="E13" s="476"/>
      <c r="F13" s="476"/>
      <c r="G13" s="476"/>
      <c r="H13" s="476"/>
      <c r="I13" s="476"/>
      <c r="J13" s="471" t="s">
        <v>46</v>
      </c>
      <c r="K13" s="471"/>
      <c r="L13" s="471"/>
      <c r="M13" s="471"/>
      <c r="N13" s="471"/>
      <c r="O13" s="471"/>
      <c r="P13" s="471"/>
      <c r="Q13" s="471"/>
      <c r="R13" s="471"/>
    </row>
    <row r="14" spans="1:18" ht="26.25" x14ac:dyDescent="0.4">
      <c r="A14" s="476" t="s">
        <v>255</v>
      </c>
      <c r="B14" s="476"/>
      <c r="C14" s="476"/>
      <c r="D14" s="476"/>
      <c r="E14" s="476"/>
      <c r="F14" s="476"/>
      <c r="G14" s="476"/>
      <c r="H14" s="476"/>
      <c r="I14" s="476"/>
      <c r="J14" s="471" t="s">
        <v>48</v>
      </c>
      <c r="K14" s="471"/>
      <c r="L14" s="471"/>
      <c r="M14" s="471"/>
      <c r="N14" s="471"/>
      <c r="O14" s="471"/>
      <c r="P14" s="471"/>
      <c r="Q14" s="471"/>
      <c r="R14" s="471"/>
    </row>
    <row r="15" spans="1:18" ht="26.25" x14ac:dyDescent="0.4">
      <c r="A15" s="487" t="s">
        <v>149</v>
      </c>
      <c r="B15" s="487"/>
      <c r="C15" s="487"/>
      <c r="D15" s="487"/>
      <c r="E15" s="487"/>
      <c r="F15" s="487"/>
      <c r="G15" s="487"/>
      <c r="H15" s="487"/>
      <c r="I15" s="487"/>
      <c r="J15" s="488" t="s">
        <v>381</v>
      </c>
      <c r="K15" s="488"/>
      <c r="L15" s="488"/>
      <c r="M15" s="488"/>
      <c r="N15" s="488"/>
      <c r="O15" s="488"/>
      <c r="P15" s="488"/>
      <c r="Q15" s="488"/>
      <c r="R15" s="488"/>
    </row>
    <row r="16" spans="1:18" ht="26.25" x14ac:dyDescent="0.25">
      <c r="A16" s="480"/>
      <c r="B16" s="480"/>
      <c r="C16" s="480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</row>
    <row r="17" spans="1:18" ht="26.25" x14ac:dyDescent="0.25">
      <c r="A17" s="475" t="s">
        <v>256</v>
      </c>
      <c r="B17" s="475" t="s">
        <v>169</v>
      </c>
      <c r="C17" s="478" t="s">
        <v>257</v>
      </c>
      <c r="D17" s="492"/>
      <c r="E17" s="492"/>
      <c r="F17" s="492"/>
      <c r="G17" s="492"/>
      <c r="H17" s="479"/>
      <c r="I17" s="478" t="s">
        <v>258</v>
      </c>
      <c r="J17" s="479"/>
      <c r="K17" s="475" t="s">
        <v>259</v>
      </c>
      <c r="L17" s="475"/>
      <c r="M17" s="475"/>
      <c r="N17" s="475"/>
      <c r="O17" s="475" t="s">
        <v>15</v>
      </c>
      <c r="P17" s="475"/>
      <c r="Q17" s="481" t="s">
        <v>260</v>
      </c>
      <c r="R17" s="475" t="s">
        <v>261</v>
      </c>
    </row>
    <row r="18" spans="1:18" ht="26.25" x14ac:dyDescent="0.25">
      <c r="A18" s="475"/>
      <c r="B18" s="475"/>
      <c r="C18" s="475" t="s">
        <v>262</v>
      </c>
      <c r="D18" s="465" t="s">
        <v>263</v>
      </c>
      <c r="E18" s="465" t="s">
        <v>264</v>
      </c>
      <c r="F18" s="475" t="s">
        <v>265</v>
      </c>
      <c r="G18" s="465" t="s">
        <v>266</v>
      </c>
      <c r="H18" s="465" t="s">
        <v>267</v>
      </c>
      <c r="I18" s="475" t="s">
        <v>268</v>
      </c>
      <c r="J18" s="475" t="s">
        <v>269</v>
      </c>
      <c r="K18" s="475" t="s">
        <v>172</v>
      </c>
      <c r="L18" s="475" t="s">
        <v>171</v>
      </c>
      <c r="M18" s="475"/>
      <c r="N18" s="475"/>
      <c r="O18" s="475" t="s">
        <v>270</v>
      </c>
      <c r="P18" s="475" t="s">
        <v>271</v>
      </c>
      <c r="Q18" s="481"/>
      <c r="R18" s="475"/>
    </row>
    <row r="19" spans="1:18" ht="78.75" x14ac:dyDescent="0.25">
      <c r="A19" s="475"/>
      <c r="B19" s="475"/>
      <c r="C19" s="475"/>
      <c r="D19" s="477"/>
      <c r="E19" s="477"/>
      <c r="F19" s="475"/>
      <c r="G19" s="466"/>
      <c r="H19" s="466"/>
      <c r="I19" s="475"/>
      <c r="J19" s="475"/>
      <c r="K19" s="475"/>
      <c r="L19" s="215" t="s">
        <v>175</v>
      </c>
      <c r="M19" s="215" t="s">
        <v>176</v>
      </c>
      <c r="N19" s="215" t="s">
        <v>272</v>
      </c>
      <c r="O19" s="475"/>
      <c r="P19" s="475"/>
      <c r="Q19" s="481"/>
      <c r="R19" s="475"/>
    </row>
    <row r="20" spans="1:18" ht="272.25" customHeight="1" x14ac:dyDescent="0.25">
      <c r="A20" s="216">
        <v>1</v>
      </c>
      <c r="B20" s="242" t="s">
        <v>250</v>
      </c>
      <c r="C20" s="239" t="s">
        <v>382</v>
      </c>
      <c r="D20" s="173" t="s">
        <v>383</v>
      </c>
      <c r="E20" s="173" t="s">
        <v>384</v>
      </c>
      <c r="F20" s="241" t="s">
        <v>385</v>
      </c>
      <c r="G20" s="241" t="s">
        <v>386</v>
      </c>
      <c r="H20" s="240" t="s">
        <v>378</v>
      </c>
      <c r="I20" s="231" t="s">
        <v>288</v>
      </c>
      <c r="J20" s="231" t="s">
        <v>289</v>
      </c>
      <c r="K20" s="234">
        <v>755000</v>
      </c>
      <c r="L20" s="313">
        <v>299325.77</v>
      </c>
      <c r="M20" s="313">
        <v>458524.23</v>
      </c>
      <c r="N20" s="313">
        <f>L20+M20</f>
        <v>757850</v>
      </c>
      <c r="O20" s="168">
        <f t="shared" ref="O20" si="0">N20-K20</f>
        <v>2850</v>
      </c>
      <c r="P20" s="168">
        <f t="shared" ref="P20" si="1">IFERROR(O20/K20*100,0)</f>
        <v>0.37748344370860931</v>
      </c>
      <c r="Q20" s="168">
        <f t="shared" ref="Q20:Q25" si="2">IFERROR(N20/$N$26*100,0)</f>
        <v>58.867578715782777</v>
      </c>
      <c r="R20" s="240" t="s">
        <v>378</v>
      </c>
    </row>
    <row r="21" spans="1:18" ht="321.75" customHeight="1" x14ac:dyDescent="0.25">
      <c r="A21" s="216">
        <v>2</v>
      </c>
      <c r="B21" s="227" t="s">
        <v>250</v>
      </c>
      <c r="C21" s="239" t="s">
        <v>387</v>
      </c>
      <c r="D21" s="228" t="s">
        <v>388</v>
      </c>
      <c r="E21" s="173" t="s">
        <v>389</v>
      </c>
      <c r="F21" s="241" t="s">
        <v>390</v>
      </c>
      <c r="G21" s="241" t="s">
        <v>391</v>
      </c>
      <c r="H21" s="240" t="s">
        <v>378</v>
      </c>
      <c r="I21" s="231" t="s">
        <v>288</v>
      </c>
      <c r="J21" s="231" t="s">
        <v>289</v>
      </c>
      <c r="K21" s="217">
        <v>280000</v>
      </c>
      <c r="L21" s="313">
        <v>110457.64</v>
      </c>
      <c r="M21" s="313">
        <v>151789.79999999999</v>
      </c>
      <c r="N21" s="313">
        <f t="shared" ref="N21:N25" si="3">L21+M21</f>
        <v>262247.44</v>
      </c>
      <c r="O21" s="168">
        <f t="shared" ref="O21:O26" si="4">N21-K21</f>
        <v>-17752.559999999998</v>
      </c>
      <c r="P21" s="168">
        <f t="shared" ref="P21:P25" si="5">IFERROR(O21/K21*100,0)</f>
        <v>-6.3401999999999985</v>
      </c>
      <c r="Q21" s="168">
        <f t="shared" si="2"/>
        <v>20.370616635498479</v>
      </c>
      <c r="R21" s="240" t="s">
        <v>378</v>
      </c>
    </row>
    <row r="22" spans="1:18" ht="193.5" customHeight="1" x14ac:dyDescent="0.25">
      <c r="A22" s="216">
        <v>3</v>
      </c>
      <c r="B22" s="227" t="s">
        <v>250</v>
      </c>
      <c r="C22" s="239" t="s">
        <v>392</v>
      </c>
      <c r="D22" s="173" t="s">
        <v>393</v>
      </c>
      <c r="E22" s="173" t="s">
        <v>394</v>
      </c>
      <c r="F22" s="241" t="s">
        <v>395</v>
      </c>
      <c r="G22" s="241" t="s">
        <v>396</v>
      </c>
      <c r="H22" s="240" t="s">
        <v>378</v>
      </c>
      <c r="I22" s="231" t="s">
        <v>288</v>
      </c>
      <c r="J22" s="231" t="s">
        <v>289</v>
      </c>
      <c r="K22" s="227">
        <v>89600</v>
      </c>
      <c r="L22" s="315">
        <v>37286.660000000003</v>
      </c>
      <c r="M22" s="313">
        <v>72713.34</v>
      </c>
      <c r="N22" s="313">
        <f t="shared" si="3"/>
        <v>110000</v>
      </c>
      <c r="O22" s="168">
        <f t="shared" si="4"/>
        <v>20400</v>
      </c>
      <c r="P22" s="168">
        <f t="shared" si="5"/>
        <v>22.767857142857142</v>
      </c>
      <c r="Q22" s="168">
        <f t="shared" si="2"/>
        <v>8.5444793280149192</v>
      </c>
      <c r="R22" s="240" t="s">
        <v>378</v>
      </c>
    </row>
    <row r="23" spans="1:18" ht="183.75" x14ac:dyDescent="0.25">
      <c r="A23" s="216">
        <v>4</v>
      </c>
      <c r="B23" s="227" t="s">
        <v>250</v>
      </c>
      <c r="C23" s="239" t="s">
        <v>397</v>
      </c>
      <c r="D23" s="173" t="s">
        <v>398</v>
      </c>
      <c r="E23" s="173" t="s">
        <v>399</v>
      </c>
      <c r="F23" s="241" t="s">
        <v>400</v>
      </c>
      <c r="G23" s="241" t="s">
        <v>401</v>
      </c>
      <c r="H23" s="240" t="s">
        <v>378</v>
      </c>
      <c r="I23" s="231" t="s">
        <v>288</v>
      </c>
      <c r="J23" s="231" t="s">
        <v>289</v>
      </c>
      <c r="K23" s="227">
        <v>14800</v>
      </c>
      <c r="L23" s="315">
        <v>5844.74</v>
      </c>
      <c r="M23" s="315">
        <v>5185.26</v>
      </c>
      <c r="N23" s="313">
        <f t="shared" si="3"/>
        <v>11030</v>
      </c>
      <c r="O23" s="168">
        <f t="shared" si="4"/>
        <v>-3770</v>
      </c>
      <c r="P23" s="168">
        <f t="shared" si="5"/>
        <v>-25.472972972972975</v>
      </c>
      <c r="Q23" s="168">
        <f t="shared" si="2"/>
        <v>0.85677824534549585</v>
      </c>
      <c r="R23" s="240" t="s">
        <v>378</v>
      </c>
    </row>
    <row r="24" spans="1:18" ht="131.25" x14ac:dyDescent="0.25">
      <c r="A24" s="216">
        <v>5</v>
      </c>
      <c r="B24" s="227" t="s">
        <v>250</v>
      </c>
      <c r="C24" s="239" t="s">
        <v>402</v>
      </c>
      <c r="D24" s="228" t="s">
        <v>403</v>
      </c>
      <c r="E24" s="239" t="s">
        <v>404</v>
      </c>
      <c r="F24" s="241" t="s">
        <v>405</v>
      </c>
      <c r="G24" s="241" t="s">
        <v>406</v>
      </c>
      <c r="H24" s="240" t="s">
        <v>378</v>
      </c>
      <c r="I24" s="231" t="s">
        <v>288</v>
      </c>
      <c r="J24" s="231" t="s">
        <v>289</v>
      </c>
      <c r="K24" s="227">
        <v>129600</v>
      </c>
      <c r="L24" s="315">
        <v>45825.15</v>
      </c>
      <c r="M24" s="315">
        <v>81862.89</v>
      </c>
      <c r="N24" s="313">
        <f t="shared" si="3"/>
        <v>127688.04000000001</v>
      </c>
      <c r="O24" s="168">
        <f t="shared" si="4"/>
        <v>-1911.9599999999919</v>
      </c>
      <c r="P24" s="168">
        <f t="shared" si="5"/>
        <v>-1.4752777777777715</v>
      </c>
      <c r="Q24" s="168">
        <f t="shared" si="2"/>
        <v>9.9184347110431101</v>
      </c>
      <c r="R24" s="240" t="s">
        <v>378</v>
      </c>
    </row>
    <row r="25" spans="1:18" ht="131.25" x14ac:dyDescent="0.25">
      <c r="A25" s="216">
        <v>6</v>
      </c>
      <c r="B25" s="227" t="s">
        <v>250</v>
      </c>
      <c r="C25" s="239" t="s">
        <v>407</v>
      </c>
      <c r="D25" s="228" t="s">
        <v>408</v>
      </c>
      <c r="E25" s="239" t="s">
        <v>409</v>
      </c>
      <c r="F25" s="228" t="s">
        <v>410</v>
      </c>
      <c r="G25" s="241" t="s">
        <v>411</v>
      </c>
      <c r="H25" s="240" t="s">
        <v>378</v>
      </c>
      <c r="I25" s="231" t="s">
        <v>288</v>
      </c>
      <c r="J25" s="231" t="s">
        <v>289</v>
      </c>
      <c r="K25" s="227">
        <v>14000</v>
      </c>
      <c r="L25" s="315">
        <v>9625.26</v>
      </c>
      <c r="M25" s="315">
        <v>8940.2199999999993</v>
      </c>
      <c r="N25" s="313">
        <f t="shared" si="3"/>
        <v>18565.48</v>
      </c>
      <c r="O25" s="168">
        <f t="shared" si="4"/>
        <v>4565.4799999999996</v>
      </c>
      <c r="P25" s="168">
        <f t="shared" si="5"/>
        <v>32.610571428571426</v>
      </c>
      <c r="Q25" s="168">
        <f t="shared" si="2"/>
        <v>1.4421123643152218</v>
      </c>
      <c r="R25" s="240" t="s">
        <v>378</v>
      </c>
    </row>
    <row r="26" spans="1:18" ht="26.25" x14ac:dyDescent="0.4">
      <c r="A26" s="482" t="s">
        <v>3</v>
      </c>
      <c r="B26" s="483"/>
      <c r="C26" s="483"/>
      <c r="D26" s="483"/>
      <c r="E26" s="483"/>
      <c r="F26" s="483"/>
      <c r="G26" s="483"/>
      <c r="H26" s="483"/>
      <c r="I26" s="483"/>
      <c r="J26" s="484"/>
      <c r="K26" s="219">
        <f>SUM(K20:K25)</f>
        <v>1283000</v>
      </c>
      <c r="L26" s="266">
        <f>SUM(L20:L25)</f>
        <v>508365.22000000009</v>
      </c>
      <c r="M26" s="266">
        <f>SUM(M20:M25)</f>
        <v>779015.74</v>
      </c>
      <c r="N26" s="266">
        <f>SUM(N20:N25)</f>
        <v>1287380.96</v>
      </c>
      <c r="O26" s="219">
        <f t="shared" si="4"/>
        <v>4380.9599999999627</v>
      </c>
      <c r="P26" s="219">
        <f>SUM(P20:P25)</f>
        <v>22.467461264386429</v>
      </c>
      <c r="Q26" s="219">
        <f>SUM(Q20:Q25)</f>
        <v>100</v>
      </c>
      <c r="R26" s="220"/>
    </row>
    <row r="27" spans="1:18" s="321" customFormat="1" ht="26.25" x14ac:dyDescent="0.4">
      <c r="A27" s="318"/>
      <c r="B27" s="318"/>
      <c r="C27" s="318"/>
      <c r="D27" s="318"/>
      <c r="E27" s="318"/>
      <c r="F27" s="318"/>
      <c r="G27" s="318"/>
      <c r="H27" s="318"/>
      <c r="I27" s="318"/>
      <c r="J27" s="318"/>
      <c r="K27" s="322"/>
      <c r="L27" s="343"/>
      <c r="M27" s="343"/>
      <c r="N27" s="343"/>
      <c r="O27" s="334"/>
      <c r="P27" s="319"/>
      <c r="Q27" s="319"/>
      <c r="R27" s="320"/>
    </row>
    <row r="28" spans="1:18" ht="26.25" x14ac:dyDescent="0.4">
      <c r="A28" s="486"/>
      <c r="B28" s="486"/>
      <c r="C28" s="486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</row>
    <row r="29" spans="1:18" ht="26.25" x14ac:dyDescent="0.25">
      <c r="A29" s="467" t="s">
        <v>110</v>
      </c>
      <c r="B29" s="468"/>
      <c r="C29" s="468"/>
      <c r="D29" s="468"/>
      <c r="E29" s="468"/>
      <c r="F29" s="468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468"/>
      <c r="R29" s="469"/>
    </row>
    <row r="30" spans="1:18" ht="26.25" x14ac:dyDescent="0.4">
      <c r="A30" s="472"/>
      <c r="B30" s="473"/>
      <c r="C30" s="473"/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473"/>
      <c r="Q30" s="473"/>
      <c r="R30" s="474"/>
    </row>
    <row r="31" spans="1:18" ht="26.25" x14ac:dyDescent="0.4">
      <c r="A31" s="485" t="s">
        <v>274</v>
      </c>
      <c r="B31" s="485"/>
      <c r="C31" s="485"/>
      <c r="D31" s="485"/>
      <c r="E31" s="485"/>
      <c r="F31" s="485"/>
      <c r="G31" s="485"/>
      <c r="H31" s="485"/>
      <c r="I31" s="485"/>
      <c r="J31" s="221"/>
      <c r="K31" s="221"/>
      <c r="L31" s="221"/>
      <c r="M31" s="221"/>
      <c r="N31" s="221"/>
      <c r="O31" s="221"/>
      <c r="P31" s="221"/>
      <c r="Q31" s="221"/>
      <c r="R31" s="221"/>
    </row>
    <row r="32" spans="1:18" ht="26.25" x14ac:dyDescent="0.4">
      <c r="A32" s="222" t="s">
        <v>275</v>
      </c>
      <c r="B32" s="222"/>
      <c r="C32" s="464" t="s">
        <v>276</v>
      </c>
      <c r="D32" s="464"/>
      <c r="E32" s="464"/>
      <c r="F32" s="464"/>
      <c r="G32" s="464"/>
      <c r="H32" s="464"/>
      <c r="I32" s="464"/>
      <c r="R32" s="213"/>
    </row>
    <row r="33" spans="1:18" ht="26.25" x14ac:dyDescent="0.4">
      <c r="A33" s="222" t="s">
        <v>277</v>
      </c>
      <c r="B33" s="222"/>
      <c r="C33" s="464" t="s">
        <v>278</v>
      </c>
      <c r="D33" s="464"/>
      <c r="E33" s="464"/>
      <c r="F33" s="464"/>
      <c r="G33" s="464"/>
      <c r="H33" s="464"/>
      <c r="I33" s="464"/>
      <c r="R33" s="213"/>
    </row>
    <row r="34" spans="1:18" ht="26.25" x14ac:dyDescent="0.4">
      <c r="A34" s="222" t="s">
        <v>279</v>
      </c>
      <c r="B34" s="222"/>
      <c r="C34" s="464" t="s">
        <v>280</v>
      </c>
      <c r="D34" s="464"/>
      <c r="E34" s="464"/>
      <c r="F34" s="464"/>
      <c r="G34" s="464"/>
      <c r="H34" s="464"/>
      <c r="I34" s="464"/>
      <c r="R34" s="213"/>
    </row>
    <row r="35" spans="1:18" ht="26.25" x14ac:dyDescent="0.4">
      <c r="A35" s="222" t="s">
        <v>281</v>
      </c>
      <c r="B35" s="222"/>
      <c r="C35" s="464" t="s">
        <v>282</v>
      </c>
      <c r="D35" s="464"/>
      <c r="E35" s="464"/>
      <c r="F35" s="464"/>
      <c r="G35" s="464"/>
      <c r="H35" s="464"/>
      <c r="I35" s="464"/>
      <c r="R35" s="213"/>
    </row>
  </sheetData>
  <mergeCells count="48">
    <mergeCell ref="A6:R6"/>
    <mergeCell ref="A7:R7"/>
    <mergeCell ref="A8:I8"/>
    <mergeCell ref="J8:R8"/>
    <mergeCell ref="A9:I9"/>
    <mergeCell ref="J9:R9"/>
    <mergeCell ref="A10:I10"/>
    <mergeCell ref="J10:R10"/>
    <mergeCell ref="A11:I11"/>
    <mergeCell ref="J11:R11"/>
    <mergeCell ref="A12:I12"/>
    <mergeCell ref="J12:R12"/>
    <mergeCell ref="A13:I13"/>
    <mergeCell ref="J13:R13"/>
    <mergeCell ref="A14:I14"/>
    <mergeCell ref="J14:R14"/>
    <mergeCell ref="A15:I15"/>
    <mergeCell ref="J15:R15"/>
    <mergeCell ref="A16:R16"/>
    <mergeCell ref="A17:A19"/>
    <mergeCell ref="B17:B19"/>
    <mergeCell ref="C17:H17"/>
    <mergeCell ref="I17:J17"/>
    <mergeCell ref="K17:N17"/>
    <mergeCell ref="O17:P17"/>
    <mergeCell ref="Q17:Q19"/>
    <mergeCell ref="R17:R19"/>
    <mergeCell ref="C18:C19"/>
    <mergeCell ref="K18:K19"/>
    <mergeCell ref="L18:N18"/>
    <mergeCell ref="O18:O19"/>
    <mergeCell ref="P18:P19"/>
    <mergeCell ref="A26:J26"/>
    <mergeCell ref="D18:D19"/>
    <mergeCell ref="E18:E19"/>
    <mergeCell ref="F18:F19"/>
    <mergeCell ref="G18:G19"/>
    <mergeCell ref="H18:H19"/>
    <mergeCell ref="I18:I19"/>
    <mergeCell ref="J18:J19"/>
    <mergeCell ref="C34:I34"/>
    <mergeCell ref="C35:I35"/>
    <mergeCell ref="A28:R28"/>
    <mergeCell ref="A29:R29"/>
    <mergeCell ref="A30:R30"/>
    <mergeCell ref="A31:I31"/>
    <mergeCell ref="C32:I32"/>
    <mergeCell ref="C33:I33"/>
  </mergeCells>
  <pageMargins left="0.511811024" right="0.511811024" top="0.78740157499999996" bottom="0.78740157499999996" header="0.31496062000000002" footer="0.31496062000000002"/>
  <pageSetup paperSize="9" scale="18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C31"/>
  <sheetViews>
    <sheetView showGridLines="0" view="pageBreakPreview" topLeftCell="A10" zoomScale="39" zoomScaleNormal="60" zoomScaleSheetLayoutView="39" workbookViewId="0">
      <selection activeCell="E36" sqref="E35:E36"/>
    </sheetView>
  </sheetViews>
  <sheetFormatPr defaultRowHeight="15" x14ac:dyDescent="0.25"/>
  <cols>
    <col min="1" max="1" width="6.5703125" style="229" bestFit="1" customWidth="1"/>
    <col min="2" max="2" width="23" style="229" customWidth="1"/>
    <col min="3" max="3" width="43.140625" style="229" customWidth="1"/>
    <col min="4" max="4" width="57.140625" style="229" customWidth="1"/>
    <col min="5" max="5" width="49.140625" style="229" customWidth="1"/>
    <col min="6" max="6" width="77" style="229" customWidth="1"/>
    <col min="7" max="7" width="66.5703125" style="229" bestFit="1" customWidth="1"/>
    <col min="8" max="8" width="50.140625" style="229" bestFit="1" customWidth="1"/>
    <col min="9" max="10" width="22.28515625" style="229" bestFit="1" customWidth="1"/>
    <col min="11" max="11" width="29.85546875" style="229" customWidth="1"/>
    <col min="12" max="12" width="21.5703125" style="229" bestFit="1" customWidth="1"/>
    <col min="13" max="13" width="22.28515625" style="229" bestFit="1" customWidth="1"/>
    <col min="14" max="14" width="28.85546875" style="229" customWidth="1"/>
    <col min="15" max="15" width="47.5703125" style="229" bestFit="1" customWidth="1"/>
    <col min="16" max="16" width="20.28515625" style="229" customWidth="1"/>
    <col min="17" max="17" width="17" style="229" bestFit="1" customWidth="1"/>
    <col min="18" max="18" width="49.42578125" style="229" bestFit="1" customWidth="1"/>
    <col min="19" max="19" width="51.28515625" style="21" customWidth="1"/>
    <col min="20" max="16384" width="9.140625" style="229"/>
  </cols>
  <sheetData>
    <row r="2" spans="1:29" ht="54.75" customHeight="1" x14ac:dyDescent="0.25"/>
    <row r="3" spans="1:29" ht="54.75" customHeight="1" x14ac:dyDescent="0.25"/>
    <row r="4" spans="1:29" ht="54.75" customHeight="1" x14ac:dyDescent="0.25"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29" ht="54.75" customHeight="1" x14ac:dyDescent="0.25"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ht="54.75" customHeight="1" x14ac:dyDescent="0.25">
      <c r="A6" s="489" t="s">
        <v>252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26.25" x14ac:dyDescent="0.25">
      <c r="A7" s="490" t="s">
        <v>253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ht="26.25" x14ac:dyDescent="0.4">
      <c r="A8" s="476" t="s">
        <v>132</v>
      </c>
      <c r="B8" s="476"/>
      <c r="C8" s="476"/>
      <c r="D8" s="476"/>
      <c r="E8" s="476"/>
      <c r="F8" s="476"/>
      <c r="G8" s="476"/>
      <c r="H8" s="476"/>
      <c r="I8" s="476"/>
      <c r="J8" s="470" t="s">
        <v>215</v>
      </c>
      <c r="K8" s="470"/>
      <c r="L8" s="470"/>
      <c r="M8" s="470"/>
      <c r="N8" s="470"/>
      <c r="O8" s="470"/>
      <c r="P8" s="470"/>
      <c r="Q8" s="470"/>
      <c r="R8" s="470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9" ht="26.25" x14ac:dyDescent="0.4">
      <c r="A9" s="476" t="s">
        <v>145</v>
      </c>
      <c r="B9" s="476"/>
      <c r="C9" s="476"/>
      <c r="D9" s="476"/>
      <c r="E9" s="476"/>
      <c r="F9" s="476"/>
      <c r="G9" s="476"/>
      <c r="H9" s="476"/>
      <c r="I9" s="476"/>
      <c r="J9" s="470" t="s">
        <v>378</v>
      </c>
      <c r="K9" s="470"/>
      <c r="L9" s="470"/>
      <c r="M9" s="470"/>
      <c r="N9" s="470"/>
      <c r="O9" s="470"/>
      <c r="P9" s="470"/>
      <c r="Q9" s="470"/>
      <c r="R9" s="470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29" ht="26.25" x14ac:dyDescent="0.4">
      <c r="A10" s="476" t="s">
        <v>254</v>
      </c>
      <c r="B10" s="476"/>
      <c r="C10" s="476"/>
      <c r="D10" s="476"/>
      <c r="E10" s="476"/>
      <c r="F10" s="476"/>
      <c r="G10" s="476"/>
      <c r="H10" s="476"/>
      <c r="I10" s="476"/>
      <c r="J10" s="470" t="s">
        <v>307</v>
      </c>
      <c r="K10" s="470"/>
      <c r="L10" s="470"/>
      <c r="M10" s="470"/>
      <c r="N10" s="470"/>
      <c r="O10" s="470"/>
      <c r="P10" s="470"/>
      <c r="Q10" s="470"/>
      <c r="R10" s="470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 ht="66.75" customHeight="1" x14ac:dyDescent="0.45">
      <c r="A11" s="476" t="s">
        <v>146</v>
      </c>
      <c r="B11" s="476"/>
      <c r="C11" s="476"/>
      <c r="D11" s="476"/>
      <c r="E11" s="476"/>
      <c r="F11" s="476"/>
      <c r="G11" s="476"/>
      <c r="H11" s="476"/>
      <c r="I11" s="476"/>
      <c r="J11" s="471" t="s">
        <v>562</v>
      </c>
      <c r="K11" s="471"/>
      <c r="L11" s="471"/>
      <c r="M11" s="471"/>
      <c r="N11" s="471"/>
      <c r="O11" s="471"/>
      <c r="P11" s="471"/>
      <c r="Q11" s="471"/>
      <c r="R11" s="471"/>
      <c r="S11" s="493"/>
      <c r="T11" s="493"/>
      <c r="U11" s="493"/>
      <c r="V11" s="493"/>
      <c r="W11" s="493"/>
      <c r="X11" s="493"/>
      <c r="Y11" s="493"/>
      <c r="Z11" s="493"/>
      <c r="AA11" s="21"/>
      <c r="AB11" s="21"/>
      <c r="AC11" s="21"/>
    </row>
    <row r="12" spans="1:29" ht="26.25" x14ac:dyDescent="0.4">
      <c r="A12" s="476" t="s">
        <v>147</v>
      </c>
      <c r="B12" s="476"/>
      <c r="C12" s="476"/>
      <c r="D12" s="476"/>
      <c r="E12" s="476"/>
      <c r="F12" s="476"/>
      <c r="G12" s="476"/>
      <c r="H12" s="476"/>
      <c r="I12" s="476"/>
      <c r="J12" s="471" t="s">
        <v>412</v>
      </c>
      <c r="K12" s="471"/>
      <c r="L12" s="471"/>
      <c r="M12" s="471"/>
      <c r="N12" s="471"/>
      <c r="O12" s="471"/>
      <c r="P12" s="471"/>
      <c r="Q12" s="471"/>
      <c r="R12" s="47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ht="26.25" x14ac:dyDescent="0.4">
      <c r="A13" s="476" t="s">
        <v>148</v>
      </c>
      <c r="B13" s="476"/>
      <c r="C13" s="476"/>
      <c r="D13" s="476"/>
      <c r="E13" s="476"/>
      <c r="F13" s="476"/>
      <c r="G13" s="476"/>
      <c r="H13" s="476"/>
      <c r="I13" s="476"/>
      <c r="J13" s="471" t="s">
        <v>46</v>
      </c>
      <c r="K13" s="471"/>
      <c r="L13" s="471"/>
      <c r="M13" s="471"/>
      <c r="N13" s="471"/>
      <c r="O13" s="471"/>
      <c r="P13" s="471"/>
      <c r="Q13" s="471"/>
      <c r="R13" s="47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29" ht="26.25" x14ac:dyDescent="0.4">
      <c r="A14" s="476" t="s">
        <v>255</v>
      </c>
      <c r="B14" s="476"/>
      <c r="C14" s="476"/>
      <c r="D14" s="476"/>
      <c r="E14" s="476"/>
      <c r="F14" s="476"/>
      <c r="G14" s="476"/>
      <c r="H14" s="476"/>
      <c r="I14" s="476"/>
      <c r="J14" s="471" t="s">
        <v>35</v>
      </c>
      <c r="K14" s="471"/>
      <c r="L14" s="471"/>
      <c r="M14" s="471"/>
      <c r="N14" s="471"/>
      <c r="O14" s="471"/>
      <c r="P14" s="471"/>
      <c r="Q14" s="471"/>
      <c r="R14" s="47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29" ht="26.25" x14ac:dyDescent="0.4">
      <c r="A15" s="487" t="s">
        <v>149</v>
      </c>
      <c r="B15" s="487"/>
      <c r="C15" s="487"/>
      <c r="D15" s="487"/>
      <c r="E15" s="487"/>
      <c r="F15" s="487"/>
      <c r="G15" s="487"/>
      <c r="H15" s="487"/>
      <c r="I15" s="487"/>
      <c r="J15" s="488" t="s">
        <v>413</v>
      </c>
      <c r="K15" s="488"/>
      <c r="L15" s="488"/>
      <c r="M15" s="488"/>
      <c r="N15" s="488"/>
      <c r="O15" s="488"/>
      <c r="P15" s="488"/>
      <c r="Q15" s="488"/>
      <c r="R15" s="488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29" ht="26.25" x14ac:dyDescent="0.25">
      <c r="A16" s="480"/>
      <c r="B16" s="480"/>
      <c r="C16" s="480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19" ht="26.25" x14ac:dyDescent="0.25">
      <c r="A17" s="475" t="s">
        <v>256</v>
      </c>
      <c r="B17" s="475" t="s">
        <v>169</v>
      </c>
      <c r="C17" s="478" t="s">
        <v>257</v>
      </c>
      <c r="D17" s="492"/>
      <c r="E17" s="492"/>
      <c r="F17" s="492"/>
      <c r="G17" s="492"/>
      <c r="H17" s="479"/>
      <c r="I17" s="478" t="s">
        <v>258</v>
      </c>
      <c r="J17" s="479"/>
      <c r="K17" s="475" t="s">
        <v>259</v>
      </c>
      <c r="L17" s="475"/>
      <c r="M17" s="475"/>
      <c r="N17" s="475"/>
      <c r="O17" s="475" t="s">
        <v>15</v>
      </c>
      <c r="P17" s="475"/>
      <c r="Q17" s="481" t="s">
        <v>260</v>
      </c>
      <c r="R17" s="475" t="s">
        <v>261</v>
      </c>
    </row>
    <row r="18" spans="1:19" ht="26.25" x14ac:dyDescent="0.25">
      <c r="A18" s="475"/>
      <c r="B18" s="475"/>
      <c r="C18" s="475" t="s">
        <v>262</v>
      </c>
      <c r="D18" s="465" t="s">
        <v>263</v>
      </c>
      <c r="E18" s="465" t="s">
        <v>264</v>
      </c>
      <c r="F18" s="475" t="s">
        <v>265</v>
      </c>
      <c r="G18" s="465" t="s">
        <v>266</v>
      </c>
      <c r="H18" s="465" t="s">
        <v>267</v>
      </c>
      <c r="I18" s="475" t="s">
        <v>268</v>
      </c>
      <c r="J18" s="475" t="s">
        <v>269</v>
      </c>
      <c r="K18" s="475" t="s">
        <v>172</v>
      </c>
      <c r="L18" s="475" t="s">
        <v>171</v>
      </c>
      <c r="M18" s="475"/>
      <c r="N18" s="475"/>
      <c r="O18" s="475" t="s">
        <v>270</v>
      </c>
      <c r="P18" s="475" t="s">
        <v>271</v>
      </c>
      <c r="Q18" s="481"/>
      <c r="R18" s="475"/>
    </row>
    <row r="19" spans="1:19" ht="78.75" x14ac:dyDescent="0.25">
      <c r="A19" s="475"/>
      <c r="B19" s="475"/>
      <c r="C19" s="475"/>
      <c r="D19" s="477"/>
      <c r="E19" s="477"/>
      <c r="F19" s="475"/>
      <c r="G19" s="466"/>
      <c r="H19" s="466"/>
      <c r="I19" s="475"/>
      <c r="J19" s="475"/>
      <c r="K19" s="475"/>
      <c r="L19" s="232" t="s">
        <v>175</v>
      </c>
      <c r="M19" s="232" t="s">
        <v>176</v>
      </c>
      <c r="N19" s="232" t="s">
        <v>272</v>
      </c>
      <c r="O19" s="475"/>
      <c r="P19" s="475"/>
      <c r="Q19" s="481"/>
      <c r="R19" s="475"/>
    </row>
    <row r="20" spans="1:19" ht="272.25" customHeight="1" x14ac:dyDescent="0.25">
      <c r="A20" s="233">
        <v>1</v>
      </c>
      <c r="B20" s="242" t="s">
        <v>250</v>
      </c>
      <c r="C20" s="253" t="s">
        <v>414</v>
      </c>
      <c r="D20" s="341" t="s">
        <v>561</v>
      </c>
      <c r="E20" s="253" t="s">
        <v>415</v>
      </c>
      <c r="F20" s="253" t="s">
        <v>417</v>
      </c>
      <c r="G20" s="254" t="s">
        <v>416</v>
      </c>
      <c r="H20" s="254" t="s">
        <v>378</v>
      </c>
      <c r="I20" s="231" t="s">
        <v>288</v>
      </c>
      <c r="J20" s="231" t="s">
        <v>289</v>
      </c>
      <c r="K20" s="234">
        <v>300000</v>
      </c>
      <c r="L20" s="234">
        <v>474</v>
      </c>
      <c r="M20" s="234">
        <v>99526</v>
      </c>
      <c r="N20" s="168">
        <f>L20+M20</f>
        <v>100000</v>
      </c>
      <c r="O20" s="168">
        <f>N20-K20</f>
        <v>-200000</v>
      </c>
      <c r="P20" s="168">
        <f>IFERROR(N20/K20*100,0)</f>
        <v>33.333333333333329</v>
      </c>
      <c r="Q20" s="168">
        <f>IFERROR(N20/$N$22*100,0)</f>
        <v>100</v>
      </c>
      <c r="R20" s="254" t="s">
        <v>378</v>
      </c>
    </row>
    <row r="21" spans="1:19" ht="26.25" x14ac:dyDescent="0.25">
      <c r="A21" s="233">
        <v>10</v>
      </c>
      <c r="B21" s="240">
        <v>1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168">
        <v>0</v>
      </c>
      <c r="O21" s="168">
        <f t="shared" ref="O21:O23" si="0">N21-K21</f>
        <v>0</v>
      </c>
      <c r="P21" s="168">
        <f t="shared" ref="P21" si="1">IFERROR(O21/K21*100,0)</f>
        <v>0</v>
      </c>
      <c r="Q21" s="168">
        <f>IFERROR(N21/$N$22*100,0)</f>
        <v>0</v>
      </c>
      <c r="R21" s="240"/>
    </row>
    <row r="22" spans="1:19" ht="26.25" x14ac:dyDescent="0.4">
      <c r="A22" s="482" t="s">
        <v>3</v>
      </c>
      <c r="B22" s="483"/>
      <c r="C22" s="483"/>
      <c r="D22" s="483"/>
      <c r="E22" s="483"/>
      <c r="F22" s="483"/>
      <c r="G22" s="483"/>
      <c r="H22" s="483"/>
      <c r="I22" s="483"/>
      <c r="J22" s="484"/>
      <c r="K22" s="235">
        <f>SUM(K20:K21)</f>
        <v>300000</v>
      </c>
      <c r="L22" s="235">
        <f>SUM(L20:L21)</f>
        <v>474</v>
      </c>
      <c r="M22" s="235">
        <f>SUM(M20:M21)</f>
        <v>99526</v>
      </c>
      <c r="N22" s="235">
        <f>SUM(N20:N21)</f>
        <v>100000</v>
      </c>
      <c r="O22" s="235">
        <f t="shared" si="0"/>
        <v>-200000</v>
      </c>
      <c r="P22" s="235">
        <f>SUM(P20:P21)</f>
        <v>33.333333333333329</v>
      </c>
      <c r="Q22" s="235">
        <f>SUM(Q20:Q21)</f>
        <v>100</v>
      </c>
      <c r="R22" s="236"/>
    </row>
    <row r="23" spans="1:19" s="321" customFormat="1" ht="26.25" x14ac:dyDescent="0.4">
      <c r="A23" s="318"/>
      <c r="B23" s="318"/>
      <c r="C23" s="318"/>
      <c r="D23" s="318"/>
      <c r="E23" s="318"/>
      <c r="F23" s="318"/>
      <c r="G23" s="318"/>
      <c r="H23" s="318"/>
      <c r="I23" s="318"/>
      <c r="J23" s="318"/>
      <c r="K23" s="322">
        <f>'[1]Quadro Geral'!$I$20</f>
        <v>300000</v>
      </c>
      <c r="L23" s="322">
        <f>'[1]Quadro Geral'!$J$20</f>
        <v>474</v>
      </c>
      <c r="M23" s="322">
        <f>'[1]Quadro Geral'!$K$20</f>
        <v>99526</v>
      </c>
      <c r="N23" s="322">
        <f>'[1]Quadro Geral'!$L$20</f>
        <v>100000</v>
      </c>
      <c r="O23" s="322">
        <f t="shared" si="0"/>
        <v>-200000</v>
      </c>
      <c r="P23" s="319"/>
      <c r="Q23" s="319"/>
      <c r="R23" s="320"/>
      <c r="S23" s="345"/>
    </row>
    <row r="24" spans="1:19" ht="26.25" x14ac:dyDescent="0.4">
      <c r="A24" s="486" t="s">
        <v>273</v>
      </c>
      <c r="B24" s="486"/>
      <c r="C24" s="486"/>
      <c r="D24" s="486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</row>
    <row r="25" spans="1:19" ht="26.25" x14ac:dyDescent="0.25">
      <c r="A25" s="467" t="s">
        <v>110</v>
      </c>
      <c r="B25" s="468"/>
      <c r="C25" s="468"/>
      <c r="D25" s="468"/>
      <c r="E25" s="468"/>
      <c r="F25" s="468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68"/>
      <c r="R25" s="469"/>
    </row>
    <row r="26" spans="1:19" ht="26.25" x14ac:dyDescent="0.4">
      <c r="A26" s="472"/>
      <c r="B26" s="473"/>
      <c r="C26" s="473"/>
      <c r="D26" s="473"/>
      <c r="E26" s="473"/>
      <c r="F26" s="473"/>
      <c r="G26" s="473"/>
      <c r="H26" s="473"/>
      <c r="I26" s="473"/>
      <c r="J26" s="473"/>
      <c r="K26" s="473"/>
      <c r="L26" s="473"/>
      <c r="M26" s="473"/>
      <c r="N26" s="473"/>
      <c r="O26" s="473"/>
      <c r="P26" s="473"/>
      <c r="Q26" s="473"/>
      <c r="R26" s="474"/>
    </row>
    <row r="27" spans="1:19" ht="26.25" x14ac:dyDescent="0.4">
      <c r="A27" s="485" t="s">
        <v>274</v>
      </c>
      <c r="B27" s="485"/>
      <c r="C27" s="485"/>
      <c r="D27" s="485"/>
      <c r="E27" s="485"/>
      <c r="F27" s="485"/>
      <c r="G27" s="485"/>
      <c r="H27" s="485"/>
      <c r="I27" s="485"/>
      <c r="J27" s="237"/>
      <c r="K27" s="237"/>
      <c r="L27" s="237"/>
      <c r="M27" s="237"/>
      <c r="N27" s="237"/>
      <c r="O27" s="237"/>
      <c r="P27" s="237"/>
      <c r="Q27" s="237"/>
      <c r="R27" s="237"/>
    </row>
    <row r="28" spans="1:19" ht="26.25" x14ac:dyDescent="0.4">
      <c r="A28" s="238" t="s">
        <v>275</v>
      </c>
      <c r="B28" s="238"/>
      <c r="C28" s="464" t="s">
        <v>276</v>
      </c>
      <c r="D28" s="464"/>
      <c r="E28" s="464"/>
      <c r="F28" s="464"/>
      <c r="G28" s="464"/>
      <c r="H28" s="464"/>
      <c r="I28" s="464"/>
      <c r="R28" s="230"/>
    </row>
    <row r="29" spans="1:19" ht="26.25" x14ac:dyDescent="0.4">
      <c r="A29" s="238" t="s">
        <v>277</v>
      </c>
      <c r="B29" s="238"/>
      <c r="C29" s="464" t="s">
        <v>278</v>
      </c>
      <c r="D29" s="464"/>
      <c r="E29" s="464"/>
      <c r="F29" s="464"/>
      <c r="G29" s="464"/>
      <c r="H29" s="464"/>
      <c r="I29" s="464"/>
      <c r="R29" s="230"/>
    </row>
    <row r="30" spans="1:19" ht="26.25" x14ac:dyDescent="0.4">
      <c r="A30" s="238" t="s">
        <v>279</v>
      </c>
      <c r="B30" s="238"/>
      <c r="C30" s="464" t="s">
        <v>280</v>
      </c>
      <c r="D30" s="464"/>
      <c r="E30" s="464"/>
      <c r="F30" s="464"/>
      <c r="G30" s="464"/>
      <c r="H30" s="464"/>
      <c r="I30" s="464"/>
      <c r="R30" s="230"/>
    </row>
    <row r="31" spans="1:19" ht="26.25" x14ac:dyDescent="0.4">
      <c r="A31" s="238" t="s">
        <v>281</v>
      </c>
      <c r="B31" s="238"/>
      <c r="C31" s="464" t="s">
        <v>282</v>
      </c>
      <c r="D31" s="464"/>
      <c r="E31" s="464"/>
      <c r="F31" s="464"/>
      <c r="G31" s="464"/>
      <c r="H31" s="464"/>
      <c r="I31" s="464"/>
      <c r="R31" s="230"/>
    </row>
  </sheetData>
  <mergeCells count="49">
    <mergeCell ref="S11:Z11"/>
    <mergeCell ref="A6:R6"/>
    <mergeCell ref="A7:R7"/>
    <mergeCell ref="A8:I8"/>
    <mergeCell ref="J8:R8"/>
    <mergeCell ref="A9:I9"/>
    <mergeCell ref="J9:R9"/>
    <mergeCell ref="A10:I10"/>
    <mergeCell ref="J10:R10"/>
    <mergeCell ref="A11:I11"/>
    <mergeCell ref="J11:R11"/>
    <mergeCell ref="A12:I12"/>
    <mergeCell ref="J12:R12"/>
    <mergeCell ref="A13:I13"/>
    <mergeCell ref="J13:R13"/>
    <mergeCell ref="A14:I14"/>
    <mergeCell ref="J14:R14"/>
    <mergeCell ref="A15:I15"/>
    <mergeCell ref="J15:R15"/>
    <mergeCell ref="A16:R16"/>
    <mergeCell ref="A17:A19"/>
    <mergeCell ref="B17:B19"/>
    <mergeCell ref="C17:H17"/>
    <mergeCell ref="I17:J17"/>
    <mergeCell ref="K17:N17"/>
    <mergeCell ref="O17:P17"/>
    <mergeCell ref="Q17:Q19"/>
    <mergeCell ref="R17:R19"/>
    <mergeCell ref="C18:C19"/>
    <mergeCell ref="K18:K19"/>
    <mergeCell ref="L18:N18"/>
    <mergeCell ref="O18:O19"/>
    <mergeCell ref="P18:P19"/>
    <mergeCell ref="A22:J22"/>
    <mergeCell ref="D18:D19"/>
    <mergeCell ref="E18:E19"/>
    <mergeCell ref="F18:F19"/>
    <mergeCell ref="G18:G19"/>
    <mergeCell ref="H18:H19"/>
    <mergeCell ref="I18:I19"/>
    <mergeCell ref="J18:J19"/>
    <mergeCell ref="C30:I30"/>
    <mergeCell ref="C31:I31"/>
    <mergeCell ref="A24:R24"/>
    <mergeCell ref="A25:R25"/>
    <mergeCell ref="A26:R26"/>
    <mergeCell ref="A27:I27"/>
    <mergeCell ref="C28:I28"/>
    <mergeCell ref="C29:I29"/>
  </mergeCells>
  <pageMargins left="0.511811024" right="0.511811024" top="0.78740157499999996" bottom="0.78740157499999996" header="0.31496062000000002" footer="0.31496062000000002"/>
  <pageSetup paperSize="9" scale="14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C30"/>
  <sheetViews>
    <sheetView showGridLines="0" view="pageBreakPreview" topLeftCell="H9" zoomScale="60" zoomScaleNormal="70" workbookViewId="0">
      <selection activeCell="S3" sqref="S3:AC16"/>
    </sheetView>
  </sheetViews>
  <sheetFormatPr defaultRowHeight="15" x14ac:dyDescent="0.25"/>
  <cols>
    <col min="1" max="1" width="6.5703125" style="243" bestFit="1" customWidth="1"/>
    <col min="2" max="2" width="23" style="243" customWidth="1"/>
    <col min="3" max="3" width="43.140625" style="243" customWidth="1"/>
    <col min="4" max="4" width="71.28515625" style="243" customWidth="1"/>
    <col min="5" max="5" width="49.140625" style="243" customWidth="1"/>
    <col min="6" max="6" width="77" style="243" customWidth="1"/>
    <col min="7" max="7" width="66.5703125" style="243" bestFit="1" customWidth="1"/>
    <col min="8" max="8" width="50.140625" style="243" bestFit="1" customWidth="1"/>
    <col min="9" max="10" width="22.28515625" style="243" bestFit="1" customWidth="1"/>
    <col min="11" max="11" width="29.85546875" style="243" customWidth="1"/>
    <col min="12" max="12" width="21.5703125" style="243" bestFit="1" customWidth="1"/>
    <col min="13" max="13" width="22.28515625" style="243" bestFit="1" customWidth="1"/>
    <col min="14" max="14" width="28.85546875" style="243" customWidth="1"/>
    <col min="15" max="15" width="47.5703125" style="243" bestFit="1" customWidth="1"/>
    <col min="16" max="16" width="14.140625" style="243" bestFit="1" customWidth="1"/>
    <col min="17" max="17" width="17" style="243" bestFit="1" customWidth="1"/>
    <col min="18" max="18" width="49.42578125" style="243" bestFit="1" customWidth="1"/>
    <col min="19" max="19" width="11.5703125" style="21" bestFit="1" customWidth="1"/>
    <col min="20" max="16384" width="9.140625" style="243"/>
  </cols>
  <sheetData>
    <row r="2" spans="1:29" ht="54.75" customHeight="1" x14ac:dyDescent="0.25"/>
    <row r="3" spans="1:29" ht="54.75" customHeight="1" x14ac:dyDescent="0.25"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29" ht="54.75" customHeight="1" x14ac:dyDescent="0.25"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29" ht="54.75" customHeight="1" x14ac:dyDescent="0.25"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ht="54.75" customHeight="1" x14ac:dyDescent="0.25">
      <c r="A6" s="489" t="s">
        <v>252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26.25" x14ac:dyDescent="0.25">
      <c r="A7" s="490" t="s">
        <v>253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ht="26.25" x14ac:dyDescent="0.4">
      <c r="A8" s="476" t="s">
        <v>132</v>
      </c>
      <c r="B8" s="476"/>
      <c r="C8" s="476"/>
      <c r="D8" s="476"/>
      <c r="E8" s="476"/>
      <c r="F8" s="476"/>
      <c r="G8" s="476"/>
      <c r="H8" s="476"/>
      <c r="I8" s="476"/>
      <c r="J8" s="470" t="s">
        <v>215</v>
      </c>
      <c r="K8" s="470"/>
      <c r="L8" s="470"/>
      <c r="M8" s="470"/>
      <c r="N8" s="470"/>
      <c r="O8" s="470"/>
      <c r="P8" s="470"/>
      <c r="Q8" s="470"/>
      <c r="R8" s="470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9" ht="26.25" x14ac:dyDescent="0.4">
      <c r="A9" s="476" t="s">
        <v>145</v>
      </c>
      <c r="B9" s="476"/>
      <c r="C9" s="476"/>
      <c r="D9" s="476"/>
      <c r="E9" s="476"/>
      <c r="F9" s="476"/>
      <c r="G9" s="476"/>
      <c r="H9" s="476"/>
      <c r="I9" s="476"/>
      <c r="J9" s="470" t="s">
        <v>418</v>
      </c>
      <c r="K9" s="470"/>
      <c r="L9" s="470"/>
      <c r="M9" s="470"/>
      <c r="N9" s="470"/>
      <c r="O9" s="470"/>
      <c r="P9" s="470"/>
      <c r="Q9" s="470"/>
      <c r="R9" s="470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29" ht="26.25" x14ac:dyDescent="0.4">
      <c r="A10" s="476" t="s">
        <v>254</v>
      </c>
      <c r="B10" s="476"/>
      <c r="C10" s="476"/>
      <c r="D10" s="476"/>
      <c r="E10" s="476"/>
      <c r="F10" s="476"/>
      <c r="G10" s="476"/>
      <c r="H10" s="476"/>
      <c r="I10" s="476"/>
      <c r="J10" s="470" t="s">
        <v>296</v>
      </c>
      <c r="K10" s="470"/>
      <c r="L10" s="470"/>
      <c r="M10" s="470"/>
      <c r="N10" s="470"/>
      <c r="O10" s="470"/>
      <c r="P10" s="470"/>
      <c r="Q10" s="470"/>
      <c r="R10" s="470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 ht="26.25" x14ac:dyDescent="0.4">
      <c r="A11" s="476" t="s">
        <v>146</v>
      </c>
      <c r="B11" s="476"/>
      <c r="C11" s="476"/>
      <c r="D11" s="476"/>
      <c r="E11" s="476"/>
      <c r="F11" s="476"/>
      <c r="G11" s="476"/>
      <c r="H11" s="476"/>
      <c r="I11" s="476"/>
      <c r="J11" s="471" t="s">
        <v>419</v>
      </c>
      <c r="K11" s="471"/>
      <c r="L11" s="471"/>
      <c r="M11" s="471"/>
      <c r="N11" s="471"/>
      <c r="O11" s="471"/>
      <c r="P11" s="471"/>
      <c r="Q11" s="471"/>
      <c r="R11" s="47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ht="26.25" x14ac:dyDescent="0.4">
      <c r="A12" s="476" t="s">
        <v>147</v>
      </c>
      <c r="B12" s="476"/>
      <c r="C12" s="476"/>
      <c r="D12" s="476"/>
      <c r="E12" s="476"/>
      <c r="F12" s="476"/>
      <c r="G12" s="476"/>
      <c r="H12" s="476"/>
      <c r="I12" s="476"/>
      <c r="J12" s="471" t="s">
        <v>420</v>
      </c>
      <c r="K12" s="471"/>
      <c r="L12" s="471"/>
      <c r="M12" s="471"/>
      <c r="N12" s="471"/>
      <c r="O12" s="471"/>
      <c r="P12" s="471"/>
      <c r="Q12" s="471"/>
      <c r="R12" s="47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ht="26.25" x14ac:dyDescent="0.4">
      <c r="A13" s="476" t="s">
        <v>148</v>
      </c>
      <c r="B13" s="476"/>
      <c r="C13" s="476"/>
      <c r="D13" s="476"/>
      <c r="E13" s="476"/>
      <c r="F13" s="476"/>
      <c r="G13" s="476"/>
      <c r="H13" s="476"/>
      <c r="I13" s="476"/>
      <c r="J13" s="471" t="s">
        <v>48</v>
      </c>
      <c r="K13" s="471"/>
      <c r="L13" s="471"/>
      <c r="M13" s="471"/>
      <c r="N13" s="471"/>
      <c r="O13" s="471"/>
      <c r="P13" s="471"/>
      <c r="Q13" s="471"/>
      <c r="R13" s="47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29" ht="26.25" x14ac:dyDescent="0.4">
      <c r="A14" s="476" t="s">
        <v>255</v>
      </c>
      <c r="B14" s="476"/>
      <c r="C14" s="476"/>
      <c r="D14" s="476"/>
      <c r="E14" s="476"/>
      <c r="F14" s="476"/>
      <c r="G14" s="476"/>
      <c r="H14" s="476"/>
      <c r="I14" s="476"/>
      <c r="J14" s="471" t="s">
        <v>46</v>
      </c>
      <c r="K14" s="471"/>
      <c r="L14" s="471"/>
      <c r="M14" s="471"/>
      <c r="N14" s="471"/>
      <c r="O14" s="471"/>
      <c r="P14" s="471"/>
      <c r="Q14" s="471"/>
      <c r="R14" s="47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29" ht="58.5" customHeight="1" x14ac:dyDescent="0.45">
      <c r="A15" s="487" t="s">
        <v>149</v>
      </c>
      <c r="B15" s="487"/>
      <c r="C15" s="487"/>
      <c r="D15" s="487"/>
      <c r="E15" s="487"/>
      <c r="F15" s="487"/>
      <c r="G15" s="487"/>
      <c r="H15" s="487"/>
      <c r="I15" s="487"/>
      <c r="J15" s="494" t="s">
        <v>422</v>
      </c>
      <c r="K15" s="494"/>
      <c r="L15" s="494"/>
      <c r="M15" s="494"/>
      <c r="N15" s="494"/>
      <c r="O15" s="494"/>
      <c r="P15" s="494"/>
      <c r="Q15" s="494"/>
      <c r="R15" s="494"/>
      <c r="S15" s="493"/>
      <c r="T15" s="493"/>
      <c r="U15" s="493"/>
      <c r="V15" s="493"/>
      <c r="W15" s="493"/>
      <c r="X15" s="493"/>
      <c r="Y15" s="493"/>
      <c r="Z15" s="493"/>
      <c r="AA15" s="21"/>
      <c r="AB15" s="21"/>
      <c r="AC15" s="21"/>
    </row>
    <row r="16" spans="1:29" ht="26.25" x14ac:dyDescent="0.25">
      <c r="A16" s="480"/>
      <c r="B16" s="480"/>
      <c r="C16" s="480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2" ht="26.25" x14ac:dyDescent="0.25">
      <c r="A17" s="475" t="s">
        <v>256</v>
      </c>
      <c r="B17" s="475" t="s">
        <v>169</v>
      </c>
      <c r="C17" s="478" t="s">
        <v>257</v>
      </c>
      <c r="D17" s="492"/>
      <c r="E17" s="492"/>
      <c r="F17" s="492"/>
      <c r="G17" s="492"/>
      <c r="H17" s="479"/>
      <c r="I17" s="478" t="s">
        <v>258</v>
      </c>
      <c r="J17" s="479"/>
      <c r="K17" s="475" t="s">
        <v>259</v>
      </c>
      <c r="L17" s="475"/>
      <c r="M17" s="475"/>
      <c r="N17" s="475"/>
      <c r="O17" s="475" t="s">
        <v>15</v>
      </c>
      <c r="P17" s="475"/>
      <c r="Q17" s="481" t="s">
        <v>260</v>
      </c>
      <c r="R17" s="475" t="s">
        <v>261</v>
      </c>
    </row>
    <row r="18" spans="1:22" ht="26.25" x14ac:dyDescent="0.25">
      <c r="A18" s="475"/>
      <c r="B18" s="475"/>
      <c r="C18" s="475" t="s">
        <v>262</v>
      </c>
      <c r="D18" s="465" t="s">
        <v>263</v>
      </c>
      <c r="E18" s="465" t="s">
        <v>264</v>
      </c>
      <c r="F18" s="475" t="s">
        <v>265</v>
      </c>
      <c r="G18" s="465" t="s">
        <v>266</v>
      </c>
      <c r="H18" s="465" t="s">
        <v>267</v>
      </c>
      <c r="I18" s="475" t="s">
        <v>268</v>
      </c>
      <c r="J18" s="475" t="s">
        <v>269</v>
      </c>
      <c r="K18" s="475" t="s">
        <v>172</v>
      </c>
      <c r="L18" s="475" t="s">
        <v>171</v>
      </c>
      <c r="M18" s="475"/>
      <c r="N18" s="475"/>
      <c r="O18" s="475" t="s">
        <v>270</v>
      </c>
      <c r="P18" s="475" t="s">
        <v>271</v>
      </c>
      <c r="Q18" s="481"/>
      <c r="R18" s="475"/>
    </row>
    <row r="19" spans="1:22" ht="78.75" x14ac:dyDescent="0.25">
      <c r="A19" s="475"/>
      <c r="B19" s="475"/>
      <c r="C19" s="475"/>
      <c r="D19" s="477"/>
      <c r="E19" s="477"/>
      <c r="F19" s="475"/>
      <c r="G19" s="466"/>
      <c r="H19" s="466"/>
      <c r="I19" s="475"/>
      <c r="J19" s="475"/>
      <c r="K19" s="475"/>
      <c r="L19" s="246" t="s">
        <v>175</v>
      </c>
      <c r="M19" s="246" t="s">
        <v>176</v>
      </c>
      <c r="N19" s="246" t="s">
        <v>272</v>
      </c>
      <c r="O19" s="475"/>
      <c r="P19" s="475"/>
      <c r="Q19" s="481"/>
      <c r="R19" s="475"/>
      <c r="S19" s="130"/>
    </row>
    <row r="20" spans="1:22" ht="405.75" customHeight="1" x14ac:dyDescent="0.25">
      <c r="A20" s="247">
        <v>1</v>
      </c>
      <c r="B20" s="254" t="s">
        <v>250</v>
      </c>
      <c r="C20" s="209" t="s">
        <v>423</v>
      </c>
      <c r="D20" s="338" t="s">
        <v>558</v>
      </c>
      <c r="E20" s="209" t="s">
        <v>424</v>
      </c>
      <c r="F20" s="209" t="s">
        <v>425</v>
      </c>
      <c r="G20" s="209" t="s">
        <v>426</v>
      </c>
      <c r="H20" s="265" t="s">
        <v>418</v>
      </c>
      <c r="I20" s="245" t="s">
        <v>288</v>
      </c>
      <c r="J20" s="245" t="s">
        <v>289</v>
      </c>
      <c r="K20" s="248">
        <v>34743.279999999999</v>
      </c>
      <c r="L20" s="313">
        <v>13859.23</v>
      </c>
      <c r="M20" s="248">
        <v>18252</v>
      </c>
      <c r="N20" s="168">
        <f t="shared" ref="N20" si="0">SUM(L20:M20)</f>
        <v>32111.23</v>
      </c>
      <c r="O20" s="168">
        <f>N20-K20</f>
        <v>-2632.0499999999993</v>
      </c>
      <c r="P20" s="168">
        <f>IFERROR(O20/K20*100,0)</f>
        <v>-7.5757096048502017</v>
      </c>
      <c r="Q20" s="168">
        <f>IFERROR(N20/$N$21*100,0)</f>
        <v>100</v>
      </c>
      <c r="R20" s="254" t="s">
        <v>418</v>
      </c>
      <c r="S20" s="346" t="e">
        <f>#REF!*0.163</f>
        <v>#REF!</v>
      </c>
      <c r="V20" s="335"/>
    </row>
    <row r="21" spans="1:22" ht="26.25" x14ac:dyDescent="0.4">
      <c r="A21" s="482" t="s">
        <v>3</v>
      </c>
      <c r="B21" s="483"/>
      <c r="C21" s="483"/>
      <c r="D21" s="483"/>
      <c r="E21" s="483"/>
      <c r="F21" s="483"/>
      <c r="G21" s="483"/>
      <c r="H21" s="483"/>
      <c r="I21" s="483"/>
      <c r="J21" s="484"/>
      <c r="K21" s="249">
        <f>SUM(K20:K20)</f>
        <v>34743.279999999999</v>
      </c>
      <c r="L21" s="274">
        <f>SUM(L20:L20)</f>
        <v>13859.23</v>
      </c>
      <c r="M21" s="266">
        <f>SUM(M20:M20)</f>
        <v>18252</v>
      </c>
      <c r="N21" s="249">
        <f>SUM(N20:N20)</f>
        <v>32111.23</v>
      </c>
      <c r="O21" s="249">
        <f t="shared" ref="O21:O22" si="1">N21-K21</f>
        <v>-2632.0499999999993</v>
      </c>
      <c r="P21" s="249">
        <f>SUM(P20:P20)</f>
        <v>-7.5757096048502017</v>
      </c>
      <c r="Q21" s="249">
        <f>SUM(Q20:Q20)</f>
        <v>100</v>
      </c>
      <c r="R21" s="250"/>
    </row>
    <row r="22" spans="1:22" s="321" customFormat="1" ht="26.25" x14ac:dyDescent="0.4">
      <c r="A22" s="318"/>
      <c r="B22" s="318"/>
      <c r="C22" s="318"/>
      <c r="D22" s="318"/>
      <c r="E22" s="318"/>
      <c r="F22" s="318"/>
      <c r="G22" s="318"/>
      <c r="H22" s="318"/>
      <c r="I22" s="318"/>
      <c r="J22" s="318"/>
      <c r="K22" s="322">
        <f>'[1]Quadro Geral'!$I$15</f>
        <v>34743.279999999999</v>
      </c>
      <c r="L22" s="323">
        <f>'[1]Quadro Geral'!$J$15</f>
        <v>13686.77</v>
      </c>
      <c r="M22" s="323">
        <f>'[1]Quadro Geral'!$K$15</f>
        <v>18423.93</v>
      </c>
      <c r="N22" s="322">
        <f>'[1]Quadro Geral'!$L$15</f>
        <v>32110.7</v>
      </c>
      <c r="O22" s="322">
        <f t="shared" si="1"/>
        <v>-2632.5799999999981</v>
      </c>
      <c r="P22" s="319"/>
      <c r="Q22" s="319"/>
      <c r="R22" s="320"/>
      <c r="S22" s="345"/>
    </row>
    <row r="23" spans="1:22" ht="26.25" x14ac:dyDescent="0.4">
      <c r="A23" s="486" t="s">
        <v>273</v>
      </c>
      <c r="B23" s="486"/>
      <c r="C23" s="486"/>
      <c r="D23" s="486"/>
      <c r="E23" s="486"/>
      <c r="F23" s="486"/>
      <c r="G23" s="486"/>
      <c r="H23" s="486"/>
      <c r="I23" s="486"/>
      <c r="J23" s="486"/>
      <c r="K23" s="486"/>
      <c r="L23" s="486"/>
      <c r="M23" s="486"/>
      <c r="N23" s="486"/>
      <c r="O23" s="486"/>
      <c r="P23" s="486"/>
      <c r="Q23" s="486"/>
      <c r="R23" s="486"/>
    </row>
    <row r="24" spans="1:22" ht="26.25" x14ac:dyDescent="0.25">
      <c r="A24" s="467" t="s">
        <v>110</v>
      </c>
      <c r="B24" s="468"/>
      <c r="C24" s="468"/>
      <c r="D24" s="468"/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468"/>
      <c r="P24" s="468"/>
      <c r="Q24" s="468"/>
      <c r="R24" s="469"/>
    </row>
    <row r="25" spans="1:22" ht="26.25" x14ac:dyDescent="0.4">
      <c r="A25" s="472"/>
      <c r="B25" s="473"/>
      <c r="C25" s="473"/>
      <c r="D25" s="473"/>
      <c r="E25" s="473"/>
      <c r="F25" s="473"/>
      <c r="G25" s="473"/>
      <c r="H25" s="473"/>
      <c r="I25" s="473"/>
      <c r="J25" s="473"/>
      <c r="K25" s="473"/>
      <c r="L25" s="473"/>
      <c r="M25" s="473"/>
      <c r="N25" s="473"/>
      <c r="O25" s="473"/>
      <c r="P25" s="473"/>
      <c r="Q25" s="473"/>
      <c r="R25" s="474"/>
    </row>
    <row r="26" spans="1:22" ht="26.25" x14ac:dyDescent="0.4">
      <c r="A26" s="485" t="s">
        <v>274</v>
      </c>
      <c r="B26" s="485"/>
      <c r="C26" s="485"/>
      <c r="D26" s="485"/>
      <c r="E26" s="485"/>
      <c r="F26" s="485"/>
      <c r="G26" s="485"/>
      <c r="H26" s="485"/>
      <c r="I26" s="485"/>
      <c r="J26" s="251"/>
      <c r="K26" s="251"/>
      <c r="L26" s="251"/>
      <c r="M26" s="251"/>
      <c r="N26" s="251"/>
      <c r="O26" s="251"/>
      <c r="P26" s="251"/>
      <c r="Q26" s="251"/>
      <c r="R26" s="251"/>
    </row>
    <row r="27" spans="1:22" ht="26.25" x14ac:dyDescent="0.4">
      <c r="A27" s="252" t="s">
        <v>275</v>
      </c>
      <c r="B27" s="252"/>
      <c r="C27" s="464" t="s">
        <v>276</v>
      </c>
      <c r="D27" s="464"/>
      <c r="E27" s="464"/>
      <c r="F27" s="464"/>
      <c r="G27" s="464"/>
      <c r="H27" s="464"/>
      <c r="I27" s="464"/>
      <c r="R27" s="244"/>
    </row>
    <row r="28" spans="1:22" ht="26.25" x14ac:dyDescent="0.4">
      <c r="A28" s="252" t="s">
        <v>277</v>
      </c>
      <c r="B28" s="252"/>
      <c r="C28" s="464" t="s">
        <v>278</v>
      </c>
      <c r="D28" s="464"/>
      <c r="E28" s="464"/>
      <c r="F28" s="464"/>
      <c r="G28" s="464"/>
      <c r="H28" s="464"/>
      <c r="I28" s="464"/>
      <c r="R28" s="244"/>
    </row>
    <row r="29" spans="1:22" ht="26.25" x14ac:dyDescent="0.4">
      <c r="A29" s="252" t="s">
        <v>279</v>
      </c>
      <c r="B29" s="252"/>
      <c r="C29" s="464" t="s">
        <v>280</v>
      </c>
      <c r="D29" s="464"/>
      <c r="E29" s="464"/>
      <c r="F29" s="464"/>
      <c r="G29" s="464"/>
      <c r="H29" s="464"/>
      <c r="I29" s="464"/>
      <c r="R29" s="244"/>
    </row>
    <row r="30" spans="1:22" ht="26.25" x14ac:dyDescent="0.4">
      <c r="A30" s="252" t="s">
        <v>281</v>
      </c>
      <c r="B30" s="252"/>
      <c r="C30" s="464" t="s">
        <v>282</v>
      </c>
      <c r="D30" s="464"/>
      <c r="E30" s="464"/>
      <c r="F30" s="464"/>
      <c r="G30" s="464"/>
      <c r="H30" s="464"/>
      <c r="I30" s="464"/>
      <c r="R30" s="244"/>
    </row>
  </sheetData>
  <mergeCells count="49">
    <mergeCell ref="S15:Z15"/>
    <mergeCell ref="A6:R6"/>
    <mergeCell ref="A7:R7"/>
    <mergeCell ref="A8:I8"/>
    <mergeCell ref="J8:R8"/>
    <mergeCell ref="A9:I9"/>
    <mergeCell ref="J9:R9"/>
    <mergeCell ref="A10:I10"/>
    <mergeCell ref="J10:R10"/>
    <mergeCell ref="A11:I11"/>
    <mergeCell ref="J11:R11"/>
    <mergeCell ref="A12:I12"/>
    <mergeCell ref="J12:R12"/>
    <mergeCell ref="A13:I13"/>
    <mergeCell ref="J13:R13"/>
    <mergeCell ref="A14:I14"/>
    <mergeCell ref="J14:R14"/>
    <mergeCell ref="A15:I15"/>
    <mergeCell ref="J15:R15"/>
    <mergeCell ref="A16:R16"/>
    <mergeCell ref="O17:P17"/>
    <mergeCell ref="Q17:Q19"/>
    <mergeCell ref="R17:R19"/>
    <mergeCell ref="C18:C19"/>
    <mergeCell ref="K18:K19"/>
    <mergeCell ref="L18:N18"/>
    <mergeCell ref="O18:O19"/>
    <mergeCell ref="P18:P19"/>
    <mergeCell ref="C17:H17"/>
    <mergeCell ref="I17:J17"/>
    <mergeCell ref="K17:N17"/>
    <mergeCell ref="A21:J21"/>
    <mergeCell ref="D18:D19"/>
    <mergeCell ref="E18:E19"/>
    <mergeCell ref="F18:F19"/>
    <mergeCell ref="G18:G19"/>
    <mergeCell ref="H18:H19"/>
    <mergeCell ref="I18:I19"/>
    <mergeCell ref="J18:J19"/>
    <mergeCell ref="A17:A19"/>
    <mergeCell ref="B17:B19"/>
    <mergeCell ref="C29:I29"/>
    <mergeCell ref="C30:I30"/>
    <mergeCell ref="A23:R23"/>
    <mergeCell ref="A24:R24"/>
    <mergeCell ref="A25:R25"/>
    <mergeCell ref="A26:I26"/>
    <mergeCell ref="C27:I27"/>
    <mergeCell ref="C28:I28"/>
  </mergeCells>
  <pageMargins left="0.511811024" right="0.511811024" top="0.78740157499999996" bottom="0.78740157499999996" header="0.31496062000000002" footer="0.31496062000000002"/>
  <pageSetup paperSize="9" scale="13" orientation="portrait" horizontalDpi="0" verticalDpi="0" r:id="rId1"/>
  <colBreaks count="1" manualBreakCount="1">
    <brk id="1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R30"/>
  <sheetViews>
    <sheetView showGridLines="0" view="pageBreakPreview" topLeftCell="H19" zoomScale="60" zoomScaleNormal="60" workbookViewId="0">
      <selection activeCell="AB14" sqref="AB14"/>
    </sheetView>
  </sheetViews>
  <sheetFormatPr defaultRowHeight="15" x14ac:dyDescent="0.25"/>
  <cols>
    <col min="1" max="1" width="6.5703125" style="255" bestFit="1" customWidth="1"/>
    <col min="2" max="2" width="23" style="255" customWidth="1"/>
    <col min="3" max="3" width="43.140625" style="255" customWidth="1"/>
    <col min="4" max="4" width="71.28515625" style="255" customWidth="1"/>
    <col min="5" max="5" width="49.140625" style="255" customWidth="1"/>
    <col min="6" max="6" width="77" style="255" customWidth="1"/>
    <col min="7" max="7" width="66.5703125" style="255" bestFit="1" customWidth="1"/>
    <col min="8" max="8" width="50.140625" style="255" bestFit="1" customWidth="1"/>
    <col min="9" max="10" width="22.28515625" style="255" bestFit="1" customWidth="1"/>
    <col min="11" max="11" width="29.85546875" style="255" customWidth="1"/>
    <col min="12" max="12" width="21.5703125" style="255" bestFit="1" customWidth="1"/>
    <col min="13" max="13" width="22.28515625" style="255" bestFit="1" customWidth="1"/>
    <col min="14" max="14" width="28.85546875" style="255" customWidth="1"/>
    <col min="15" max="15" width="47.5703125" style="255" bestFit="1" customWidth="1"/>
    <col min="16" max="16" width="14.140625" style="255" bestFit="1" customWidth="1"/>
    <col min="17" max="17" width="17" style="255" bestFit="1" customWidth="1"/>
    <col min="18" max="18" width="49.42578125" style="255" bestFit="1" customWidth="1"/>
    <col min="19" max="16384" width="9.140625" style="255"/>
  </cols>
  <sheetData>
    <row r="2" spans="1:18" ht="54.75" customHeight="1" x14ac:dyDescent="0.25"/>
    <row r="3" spans="1:18" ht="54.75" customHeight="1" x14ac:dyDescent="0.25"/>
    <row r="4" spans="1:18" ht="54.75" customHeight="1" x14ac:dyDescent="0.25"/>
    <row r="5" spans="1:18" ht="54.75" customHeight="1" x14ac:dyDescent="0.25"/>
    <row r="6" spans="1:18" ht="54.75" customHeight="1" x14ac:dyDescent="0.25">
      <c r="A6" s="489" t="s">
        <v>252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</row>
    <row r="7" spans="1:18" ht="26.25" x14ac:dyDescent="0.25">
      <c r="A7" s="490" t="s">
        <v>253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</row>
    <row r="8" spans="1:18" ht="26.25" x14ac:dyDescent="0.4">
      <c r="A8" s="476" t="s">
        <v>132</v>
      </c>
      <c r="B8" s="476"/>
      <c r="C8" s="476"/>
      <c r="D8" s="476"/>
      <c r="E8" s="476"/>
      <c r="F8" s="476"/>
      <c r="G8" s="476"/>
      <c r="H8" s="476"/>
      <c r="I8" s="476"/>
      <c r="J8" s="470" t="s">
        <v>215</v>
      </c>
      <c r="K8" s="470"/>
      <c r="L8" s="470"/>
      <c r="M8" s="470"/>
      <c r="N8" s="470"/>
      <c r="O8" s="470"/>
      <c r="P8" s="470"/>
      <c r="Q8" s="470"/>
      <c r="R8" s="470"/>
    </row>
    <row r="9" spans="1:18" ht="26.25" x14ac:dyDescent="0.4">
      <c r="A9" s="476" t="s">
        <v>145</v>
      </c>
      <c r="B9" s="476"/>
      <c r="C9" s="476"/>
      <c r="D9" s="476"/>
      <c r="E9" s="476"/>
      <c r="F9" s="476"/>
      <c r="G9" s="476"/>
      <c r="H9" s="476"/>
      <c r="I9" s="476"/>
      <c r="J9" s="470" t="s">
        <v>418</v>
      </c>
      <c r="K9" s="470"/>
      <c r="L9" s="470"/>
      <c r="M9" s="470"/>
      <c r="N9" s="470"/>
      <c r="O9" s="470"/>
      <c r="P9" s="470"/>
      <c r="Q9" s="470"/>
      <c r="R9" s="470"/>
    </row>
    <row r="10" spans="1:18" ht="26.25" x14ac:dyDescent="0.4">
      <c r="A10" s="476" t="s">
        <v>254</v>
      </c>
      <c r="B10" s="476"/>
      <c r="C10" s="476"/>
      <c r="D10" s="476"/>
      <c r="E10" s="476"/>
      <c r="F10" s="476"/>
      <c r="G10" s="476"/>
      <c r="H10" s="476"/>
      <c r="I10" s="476"/>
      <c r="J10" s="470" t="s">
        <v>296</v>
      </c>
      <c r="K10" s="470"/>
      <c r="L10" s="470"/>
      <c r="M10" s="470"/>
      <c r="N10" s="470"/>
      <c r="O10" s="470"/>
      <c r="P10" s="470"/>
      <c r="Q10" s="470"/>
      <c r="R10" s="470"/>
    </row>
    <row r="11" spans="1:18" ht="26.25" x14ac:dyDescent="0.4">
      <c r="A11" s="476" t="s">
        <v>146</v>
      </c>
      <c r="B11" s="476"/>
      <c r="C11" s="476"/>
      <c r="D11" s="476"/>
      <c r="E11" s="476"/>
      <c r="F11" s="476"/>
      <c r="G11" s="476"/>
      <c r="H11" s="476"/>
      <c r="I11" s="476"/>
      <c r="J11" s="471" t="s">
        <v>427</v>
      </c>
      <c r="K11" s="471"/>
      <c r="L11" s="471"/>
      <c r="M11" s="471"/>
      <c r="N11" s="471"/>
      <c r="O11" s="471"/>
      <c r="P11" s="471"/>
      <c r="Q11" s="471"/>
      <c r="R11" s="471"/>
    </row>
    <row r="12" spans="1:18" ht="26.25" x14ac:dyDescent="0.4">
      <c r="A12" s="476" t="s">
        <v>147</v>
      </c>
      <c r="B12" s="476"/>
      <c r="C12" s="476"/>
      <c r="D12" s="476"/>
      <c r="E12" s="476"/>
      <c r="F12" s="476"/>
      <c r="G12" s="476"/>
      <c r="H12" s="476"/>
      <c r="I12" s="476"/>
      <c r="J12" s="471" t="s">
        <v>420</v>
      </c>
      <c r="K12" s="471"/>
      <c r="L12" s="471"/>
      <c r="M12" s="471"/>
      <c r="N12" s="471"/>
      <c r="O12" s="471"/>
      <c r="P12" s="471"/>
      <c r="Q12" s="471"/>
      <c r="R12" s="471"/>
    </row>
    <row r="13" spans="1:18" ht="26.25" x14ac:dyDescent="0.4">
      <c r="A13" s="476" t="s">
        <v>148</v>
      </c>
      <c r="B13" s="476"/>
      <c r="C13" s="476"/>
      <c r="D13" s="476"/>
      <c r="E13" s="476"/>
      <c r="F13" s="476"/>
      <c r="G13" s="476"/>
      <c r="H13" s="476"/>
      <c r="I13" s="476"/>
      <c r="J13" s="471" t="s">
        <v>36</v>
      </c>
      <c r="K13" s="471"/>
      <c r="L13" s="471"/>
      <c r="M13" s="471"/>
      <c r="N13" s="471"/>
      <c r="O13" s="471"/>
      <c r="P13" s="471"/>
      <c r="Q13" s="471"/>
      <c r="R13" s="471"/>
    </row>
    <row r="14" spans="1:18" ht="26.25" x14ac:dyDescent="0.4">
      <c r="A14" s="476" t="s">
        <v>255</v>
      </c>
      <c r="B14" s="476"/>
      <c r="C14" s="476"/>
      <c r="D14" s="476"/>
      <c r="E14" s="476"/>
      <c r="F14" s="476"/>
      <c r="G14" s="476"/>
      <c r="H14" s="476"/>
      <c r="I14" s="476"/>
      <c r="J14" s="471" t="s">
        <v>46</v>
      </c>
      <c r="K14" s="471"/>
      <c r="L14" s="471"/>
      <c r="M14" s="471"/>
      <c r="N14" s="471"/>
      <c r="O14" s="471"/>
      <c r="P14" s="471"/>
      <c r="Q14" s="471"/>
      <c r="R14" s="471"/>
    </row>
    <row r="15" spans="1:18" ht="26.25" x14ac:dyDescent="0.4">
      <c r="A15" s="487" t="s">
        <v>149</v>
      </c>
      <c r="B15" s="487"/>
      <c r="C15" s="487"/>
      <c r="D15" s="487"/>
      <c r="E15" s="487"/>
      <c r="F15" s="487"/>
      <c r="G15" s="487"/>
      <c r="H15" s="487"/>
      <c r="I15" s="487"/>
      <c r="J15" s="488" t="s">
        <v>421</v>
      </c>
      <c r="K15" s="488"/>
      <c r="L15" s="488"/>
      <c r="M15" s="488"/>
      <c r="N15" s="488"/>
      <c r="O15" s="488"/>
      <c r="P15" s="488"/>
      <c r="Q15" s="488"/>
      <c r="R15" s="488"/>
    </row>
    <row r="16" spans="1:18" ht="26.25" x14ac:dyDescent="0.25">
      <c r="A16" s="480"/>
      <c r="B16" s="480"/>
      <c r="C16" s="480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</row>
    <row r="17" spans="1:18" ht="26.25" x14ac:dyDescent="0.25">
      <c r="A17" s="475" t="s">
        <v>256</v>
      </c>
      <c r="B17" s="475" t="s">
        <v>169</v>
      </c>
      <c r="C17" s="478" t="s">
        <v>257</v>
      </c>
      <c r="D17" s="492"/>
      <c r="E17" s="492"/>
      <c r="F17" s="492"/>
      <c r="G17" s="492"/>
      <c r="H17" s="479"/>
      <c r="I17" s="478" t="s">
        <v>258</v>
      </c>
      <c r="J17" s="479"/>
      <c r="K17" s="475" t="s">
        <v>259</v>
      </c>
      <c r="L17" s="475"/>
      <c r="M17" s="475"/>
      <c r="N17" s="475"/>
      <c r="O17" s="475" t="s">
        <v>15</v>
      </c>
      <c r="P17" s="475"/>
      <c r="Q17" s="481" t="s">
        <v>260</v>
      </c>
      <c r="R17" s="475" t="s">
        <v>261</v>
      </c>
    </row>
    <row r="18" spans="1:18" ht="26.25" x14ac:dyDescent="0.25">
      <c r="A18" s="475"/>
      <c r="B18" s="475"/>
      <c r="C18" s="475" t="s">
        <v>262</v>
      </c>
      <c r="D18" s="465" t="s">
        <v>263</v>
      </c>
      <c r="E18" s="465" t="s">
        <v>264</v>
      </c>
      <c r="F18" s="475" t="s">
        <v>265</v>
      </c>
      <c r="G18" s="465" t="s">
        <v>266</v>
      </c>
      <c r="H18" s="465" t="s">
        <v>267</v>
      </c>
      <c r="I18" s="475" t="s">
        <v>268</v>
      </c>
      <c r="J18" s="475" t="s">
        <v>269</v>
      </c>
      <c r="K18" s="475" t="s">
        <v>172</v>
      </c>
      <c r="L18" s="475" t="s">
        <v>171</v>
      </c>
      <c r="M18" s="475"/>
      <c r="N18" s="475"/>
      <c r="O18" s="475" t="s">
        <v>270</v>
      </c>
      <c r="P18" s="475" t="s">
        <v>271</v>
      </c>
      <c r="Q18" s="481"/>
      <c r="R18" s="475"/>
    </row>
    <row r="19" spans="1:18" ht="78.75" x14ac:dyDescent="0.25">
      <c r="A19" s="475"/>
      <c r="B19" s="475"/>
      <c r="C19" s="475"/>
      <c r="D19" s="477"/>
      <c r="E19" s="477"/>
      <c r="F19" s="475"/>
      <c r="G19" s="466"/>
      <c r="H19" s="466"/>
      <c r="I19" s="475"/>
      <c r="J19" s="475"/>
      <c r="K19" s="475"/>
      <c r="L19" s="258" t="s">
        <v>175</v>
      </c>
      <c r="M19" s="258" t="s">
        <v>176</v>
      </c>
      <c r="N19" s="258" t="s">
        <v>272</v>
      </c>
      <c r="O19" s="475"/>
      <c r="P19" s="475"/>
      <c r="Q19" s="481"/>
      <c r="R19" s="475"/>
    </row>
    <row r="20" spans="1:18" ht="405.75" customHeight="1" x14ac:dyDescent="0.25">
      <c r="A20" s="259">
        <v>1</v>
      </c>
      <c r="B20" s="265" t="s">
        <v>250</v>
      </c>
      <c r="C20" s="209" t="s">
        <v>423</v>
      </c>
      <c r="D20" s="338" t="s">
        <v>557</v>
      </c>
      <c r="E20" s="209" t="s">
        <v>424</v>
      </c>
      <c r="F20" s="209" t="s">
        <v>421</v>
      </c>
      <c r="G20" s="209" t="s">
        <v>426</v>
      </c>
      <c r="H20" s="265" t="s">
        <v>418</v>
      </c>
      <c r="I20" s="257" t="s">
        <v>288</v>
      </c>
      <c r="J20" s="257" t="s">
        <v>289</v>
      </c>
      <c r="K20" s="260">
        <v>178405.72</v>
      </c>
      <c r="L20" s="313">
        <v>71166.720000000001</v>
      </c>
      <c r="M20" s="260">
        <v>93723.44</v>
      </c>
      <c r="N20" s="168">
        <f t="shared" ref="N20" si="0">SUM(L20:M20)</f>
        <v>164890.16</v>
      </c>
      <c r="O20" s="168">
        <f>N20-K20</f>
        <v>-13515.559999999998</v>
      </c>
      <c r="P20" s="168">
        <f>IFERROR(O20/K20*100,0)</f>
        <v>-7.5757436476812501</v>
      </c>
      <c r="Q20" s="168">
        <f>IFERROR(N20/$N$21*100,0)</f>
        <v>100</v>
      </c>
      <c r="R20" s="265" t="s">
        <v>418</v>
      </c>
    </row>
    <row r="21" spans="1:18" ht="26.25" x14ac:dyDescent="0.4">
      <c r="A21" s="482" t="s">
        <v>3</v>
      </c>
      <c r="B21" s="483"/>
      <c r="C21" s="483"/>
      <c r="D21" s="483"/>
      <c r="E21" s="483"/>
      <c r="F21" s="483"/>
      <c r="G21" s="483"/>
      <c r="H21" s="483"/>
      <c r="I21" s="483"/>
      <c r="J21" s="484"/>
      <c r="K21" s="261">
        <f>SUM(K20:K20)</f>
        <v>178405.72</v>
      </c>
      <c r="L21" s="274">
        <f>SUM(L20:L20)</f>
        <v>71166.720000000001</v>
      </c>
      <c r="M21" s="261">
        <f>SUM(M20:M20)</f>
        <v>93723.44</v>
      </c>
      <c r="N21" s="261">
        <f>SUM(N20:N20)</f>
        <v>164890.16</v>
      </c>
      <c r="O21" s="261">
        <f t="shared" ref="O21:O22" si="1">N21-K21</f>
        <v>-13515.559999999998</v>
      </c>
      <c r="P21" s="261">
        <f>SUM(P20:P20)</f>
        <v>-7.5757436476812501</v>
      </c>
      <c r="Q21" s="261">
        <f>SUM(Q20:Q20)</f>
        <v>100</v>
      </c>
      <c r="R21" s="262"/>
    </row>
    <row r="22" spans="1:18" s="321" customFormat="1" ht="26.25" x14ac:dyDescent="0.4">
      <c r="A22" s="318"/>
      <c r="B22" s="318"/>
      <c r="C22" s="318"/>
      <c r="D22" s="318"/>
      <c r="E22" s="318"/>
      <c r="F22" s="318"/>
      <c r="G22" s="318"/>
      <c r="H22" s="318"/>
      <c r="I22" s="318"/>
      <c r="J22" s="318"/>
      <c r="K22" s="322">
        <f>'[1]Quadro Geral'!$I$16</f>
        <v>178405.72</v>
      </c>
      <c r="L22" s="323">
        <f>'[1]Quadro Geral'!$J$16</f>
        <v>70281.02</v>
      </c>
      <c r="M22" s="323">
        <f>'[1]Quadro Geral'!$K$16</f>
        <v>94608.81</v>
      </c>
      <c r="N22" s="322">
        <f>'[1]Quadro Geral'!$L$16</f>
        <v>164889.83000000002</v>
      </c>
      <c r="O22" s="322">
        <f t="shared" si="1"/>
        <v>-13515.889999999985</v>
      </c>
      <c r="P22" s="319"/>
      <c r="Q22" s="319"/>
      <c r="R22" s="320"/>
    </row>
    <row r="23" spans="1:18" ht="26.25" x14ac:dyDescent="0.4">
      <c r="A23" s="486" t="s">
        <v>273</v>
      </c>
      <c r="B23" s="486"/>
      <c r="C23" s="486"/>
      <c r="D23" s="486"/>
      <c r="E23" s="486"/>
      <c r="F23" s="486"/>
      <c r="G23" s="486"/>
      <c r="H23" s="486"/>
      <c r="I23" s="486"/>
      <c r="J23" s="486"/>
      <c r="K23" s="486"/>
      <c r="L23" s="486"/>
      <c r="M23" s="486"/>
      <c r="N23" s="486"/>
      <c r="O23" s="486"/>
      <c r="P23" s="486"/>
      <c r="Q23" s="486"/>
      <c r="R23" s="486"/>
    </row>
    <row r="24" spans="1:18" ht="26.25" x14ac:dyDescent="0.25">
      <c r="A24" s="467" t="s">
        <v>110</v>
      </c>
      <c r="B24" s="468"/>
      <c r="C24" s="468"/>
      <c r="D24" s="468"/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468"/>
      <c r="P24" s="468"/>
      <c r="Q24" s="468"/>
      <c r="R24" s="469"/>
    </row>
    <row r="25" spans="1:18" ht="26.25" x14ac:dyDescent="0.4">
      <c r="A25" s="472"/>
      <c r="B25" s="473"/>
      <c r="C25" s="473"/>
      <c r="D25" s="473"/>
      <c r="E25" s="473"/>
      <c r="F25" s="473"/>
      <c r="G25" s="473"/>
      <c r="H25" s="473"/>
      <c r="I25" s="473"/>
      <c r="J25" s="473"/>
      <c r="K25" s="473"/>
      <c r="L25" s="473"/>
      <c r="M25" s="473"/>
      <c r="N25" s="473"/>
      <c r="O25" s="473"/>
      <c r="P25" s="473"/>
      <c r="Q25" s="473"/>
      <c r="R25" s="474"/>
    </row>
    <row r="26" spans="1:18" ht="26.25" x14ac:dyDescent="0.4">
      <c r="A26" s="485" t="s">
        <v>274</v>
      </c>
      <c r="B26" s="485"/>
      <c r="C26" s="485"/>
      <c r="D26" s="485"/>
      <c r="E26" s="485"/>
      <c r="F26" s="485"/>
      <c r="G26" s="485"/>
      <c r="H26" s="485"/>
      <c r="I26" s="485"/>
      <c r="J26" s="263"/>
      <c r="K26" s="263"/>
      <c r="L26" s="263"/>
      <c r="M26" s="263"/>
      <c r="N26" s="263"/>
      <c r="O26" s="263"/>
      <c r="P26" s="263"/>
      <c r="Q26" s="263"/>
      <c r="R26" s="263"/>
    </row>
    <row r="27" spans="1:18" ht="26.25" x14ac:dyDescent="0.4">
      <c r="A27" s="264" t="s">
        <v>275</v>
      </c>
      <c r="B27" s="264"/>
      <c r="C27" s="464" t="s">
        <v>276</v>
      </c>
      <c r="D27" s="464"/>
      <c r="E27" s="464"/>
      <c r="F27" s="464"/>
      <c r="G27" s="464"/>
      <c r="H27" s="464"/>
      <c r="I27" s="464"/>
      <c r="R27" s="256"/>
    </row>
    <row r="28" spans="1:18" ht="26.25" x14ac:dyDescent="0.4">
      <c r="A28" s="264" t="s">
        <v>277</v>
      </c>
      <c r="B28" s="264"/>
      <c r="C28" s="464" t="s">
        <v>278</v>
      </c>
      <c r="D28" s="464"/>
      <c r="E28" s="464"/>
      <c r="F28" s="464"/>
      <c r="G28" s="464"/>
      <c r="H28" s="464"/>
      <c r="I28" s="464"/>
      <c r="R28" s="256"/>
    </row>
    <row r="29" spans="1:18" ht="26.25" x14ac:dyDescent="0.4">
      <c r="A29" s="264" t="s">
        <v>279</v>
      </c>
      <c r="B29" s="264"/>
      <c r="C29" s="464" t="s">
        <v>280</v>
      </c>
      <c r="D29" s="464"/>
      <c r="E29" s="464"/>
      <c r="F29" s="464"/>
      <c r="G29" s="464"/>
      <c r="H29" s="464"/>
      <c r="I29" s="464"/>
      <c r="R29" s="256"/>
    </row>
    <row r="30" spans="1:18" ht="26.25" x14ac:dyDescent="0.4">
      <c r="A30" s="264" t="s">
        <v>281</v>
      </c>
      <c r="B30" s="264"/>
      <c r="C30" s="464" t="s">
        <v>282</v>
      </c>
      <c r="D30" s="464"/>
      <c r="E30" s="464"/>
      <c r="F30" s="464"/>
      <c r="G30" s="464"/>
      <c r="H30" s="464"/>
      <c r="I30" s="464"/>
      <c r="R30" s="256"/>
    </row>
  </sheetData>
  <mergeCells count="48">
    <mergeCell ref="A6:R6"/>
    <mergeCell ref="A7:R7"/>
    <mergeCell ref="A8:I8"/>
    <mergeCell ref="J8:R8"/>
    <mergeCell ref="A9:I9"/>
    <mergeCell ref="J9:R9"/>
    <mergeCell ref="A10:I10"/>
    <mergeCell ref="J10:R10"/>
    <mergeCell ref="A11:I11"/>
    <mergeCell ref="J11:R11"/>
    <mergeCell ref="A12:I12"/>
    <mergeCell ref="J12:R12"/>
    <mergeCell ref="A13:I13"/>
    <mergeCell ref="J13:R13"/>
    <mergeCell ref="A14:I14"/>
    <mergeCell ref="J14:R14"/>
    <mergeCell ref="A15:I15"/>
    <mergeCell ref="J15:R15"/>
    <mergeCell ref="A16:R16"/>
    <mergeCell ref="A17:A19"/>
    <mergeCell ref="B17:B19"/>
    <mergeCell ref="C17:H17"/>
    <mergeCell ref="I17:J17"/>
    <mergeCell ref="K17:N17"/>
    <mergeCell ref="O17:P17"/>
    <mergeCell ref="Q17:Q19"/>
    <mergeCell ref="R17:R19"/>
    <mergeCell ref="C18:C19"/>
    <mergeCell ref="K18:K19"/>
    <mergeCell ref="L18:N18"/>
    <mergeCell ref="O18:O19"/>
    <mergeCell ref="P18:P19"/>
    <mergeCell ref="A21:J21"/>
    <mergeCell ref="D18:D19"/>
    <mergeCell ref="E18:E19"/>
    <mergeCell ref="F18:F19"/>
    <mergeCell ref="G18:G19"/>
    <mergeCell ref="H18:H19"/>
    <mergeCell ref="I18:I19"/>
    <mergeCell ref="J18:J19"/>
    <mergeCell ref="C29:I29"/>
    <mergeCell ref="C30:I30"/>
    <mergeCell ref="A23:R23"/>
    <mergeCell ref="A24:R24"/>
    <mergeCell ref="A25:R25"/>
    <mergeCell ref="A26:I26"/>
    <mergeCell ref="C27:I27"/>
    <mergeCell ref="C28:I28"/>
  </mergeCells>
  <pageMargins left="0.511811024" right="0.511811024" top="0.78740157499999996" bottom="0.78740157499999996" header="0.31496062000000002" footer="0.31496062000000002"/>
  <pageSetup paperSize="9" scale="13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R30"/>
  <sheetViews>
    <sheetView showGridLines="0" view="pageBreakPreview" topLeftCell="I1" zoomScale="60" zoomScaleNormal="60" workbookViewId="0">
      <selection activeCell="S1" sqref="S1:S1048576"/>
    </sheetView>
  </sheetViews>
  <sheetFormatPr defaultRowHeight="15" x14ac:dyDescent="0.25"/>
  <cols>
    <col min="1" max="1" width="6.5703125" style="255" bestFit="1" customWidth="1"/>
    <col min="2" max="2" width="23" style="255" customWidth="1"/>
    <col min="3" max="3" width="43.140625" style="255" customWidth="1"/>
    <col min="4" max="4" width="71.28515625" style="255" customWidth="1"/>
    <col min="5" max="5" width="49.140625" style="255" customWidth="1"/>
    <col min="6" max="6" width="77" style="255" customWidth="1"/>
    <col min="7" max="7" width="66.5703125" style="255" bestFit="1" customWidth="1"/>
    <col min="8" max="8" width="50.140625" style="255" bestFit="1" customWidth="1"/>
    <col min="9" max="10" width="22.28515625" style="255" bestFit="1" customWidth="1"/>
    <col min="11" max="11" width="34.85546875" style="255" bestFit="1" customWidth="1"/>
    <col min="12" max="12" width="39.140625" style="255" bestFit="1" customWidth="1"/>
    <col min="13" max="13" width="40.85546875" style="255" bestFit="1" customWidth="1"/>
    <col min="14" max="14" width="28.85546875" style="255" customWidth="1"/>
    <col min="15" max="15" width="47.5703125" style="255" bestFit="1" customWidth="1"/>
    <col min="16" max="16" width="14.140625" style="255" bestFit="1" customWidth="1"/>
    <col min="17" max="17" width="17" style="255" bestFit="1" customWidth="1"/>
    <col min="18" max="18" width="49.42578125" style="255" bestFit="1" customWidth="1"/>
    <col min="19" max="16384" width="9.140625" style="255"/>
  </cols>
  <sheetData>
    <row r="2" spans="1:18" ht="54.75" customHeight="1" x14ac:dyDescent="0.25"/>
    <row r="3" spans="1:18" ht="54.75" customHeight="1" x14ac:dyDescent="0.25"/>
    <row r="4" spans="1:18" ht="54.75" customHeight="1" x14ac:dyDescent="0.25"/>
    <row r="5" spans="1:18" ht="54.75" customHeight="1" x14ac:dyDescent="0.25"/>
    <row r="6" spans="1:18" ht="54.75" customHeight="1" x14ac:dyDescent="0.25">
      <c r="A6" s="489" t="s">
        <v>252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</row>
    <row r="7" spans="1:18" ht="26.25" x14ac:dyDescent="0.25">
      <c r="A7" s="490" t="s">
        <v>253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</row>
    <row r="8" spans="1:18" ht="26.25" x14ac:dyDescent="0.4">
      <c r="A8" s="476" t="s">
        <v>132</v>
      </c>
      <c r="B8" s="476"/>
      <c r="C8" s="476"/>
      <c r="D8" s="476"/>
      <c r="E8" s="476"/>
      <c r="F8" s="476"/>
      <c r="G8" s="476"/>
      <c r="H8" s="476"/>
      <c r="I8" s="476"/>
      <c r="J8" s="470" t="s">
        <v>228</v>
      </c>
      <c r="K8" s="470"/>
      <c r="L8" s="470"/>
      <c r="M8" s="470"/>
      <c r="N8" s="470"/>
      <c r="O8" s="470"/>
      <c r="P8" s="470"/>
      <c r="Q8" s="470"/>
      <c r="R8" s="470"/>
    </row>
    <row r="9" spans="1:18" ht="26.25" x14ac:dyDescent="0.4">
      <c r="A9" s="476" t="s">
        <v>145</v>
      </c>
      <c r="B9" s="476"/>
      <c r="C9" s="476"/>
      <c r="D9" s="476"/>
      <c r="E9" s="476"/>
      <c r="F9" s="476"/>
      <c r="G9" s="476"/>
      <c r="H9" s="476"/>
      <c r="I9" s="476"/>
      <c r="J9" s="470" t="s">
        <v>428</v>
      </c>
      <c r="K9" s="470"/>
      <c r="L9" s="470"/>
      <c r="M9" s="470"/>
      <c r="N9" s="470"/>
      <c r="O9" s="470"/>
      <c r="P9" s="470"/>
      <c r="Q9" s="470"/>
      <c r="R9" s="470"/>
    </row>
    <row r="10" spans="1:18" ht="26.25" x14ac:dyDescent="0.4">
      <c r="A10" s="476" t="s">
        <v>254</v>
      </c>
      <c r="B10" s="476"/>
      <c r="C10" s="476"/>
      <c r="D10" s="476"/>
      <c r="E10" s="476"/>
      <c r="F10" s="476"/>
      <c r="G10" s="476"/>
      <c r="H10" s="476"/>
      <c r="I10" s="476"/>
      <c r="J10" s="470" t="s">
        <v>307</v>
      </c>
      <c r="K10" s="470"/>
      <c r="L10" s="470"/>
      <c r="M10" s="470"/>
      <c r="N10" s="470"/>
      <c r="O10" s="470"/>
      <c r="P10" s="470"/>
      <c r="Q10" s="470"/>
      <c r="R10" s="470"/>
    </row>
    <row r="11" spans="1:18" ht="26.25" x14ac:dyDescent="0.4">
      <c r="A11" s="476" t="s">
        <v>146</v>
      </c>
      <c r="B11" s="476"/>
      <c r="C11" s="476"/>
      <c r="D11" s="476"/>
      <c r="E11" s="476"/>
      <c r="F11" s="476"/>
      <c r="G11" s="476"/>
      <c r="H11" s="476"/>
      <c r="I11" s="476"/>
      <c r="J11" s="471" t="s">
        <v>429</v>
      </c>
      <c r="K11" s="471"/>
      <c r="L11" s="471"/>
      <c r="M11" s="471"/>
      <c r="N11" s="471"/>
      <c r="O11" s="471"/>
      <c r="P11" s="471"/>
      <c r="Q11" s="471"/>
      <c r="R11" s="471"/>
    </row>
    <row r="12" spans="1:18" ht="26.25" x14ac:dyDescent="0.4">
      <c r="A12" s="476" t="s">
        <v>147</v>
      </c>
      <c r="B12" s="476"/>
      <c r="C12" s="476"/>
      <c r="D12" s="476"/>
      <c r="E12" s="476"/>
      <c r="F12" s="476"/>
      <c r="G12" s="476"/>
      <c r="H12" s="476"/>
      <c r="I12" s="476"/>
      <c r="J12" s="471" t="s">
        <v>430</v>
      </c>
      <c r="K12" s="471"/>
      <c r="L12" s="471"/>
      <c r="M12" s="471"/>
      <c r="N12" s="471"/>
      <c r="O12" s="471"/>
      <c r="P12" s="471"/>
      <c r="Q12" s="471"/>
      <c r="R12" s="471"/>
    </row>
    <row r="13" spans="1:18" ht="26.25" customHeight="1" x14ac:dyDescent="0.4">
      <c r="A13" s="476" t="s">
        <v>148</v>
      </c>
      <c r="B13" s="476"/>
      <c r="C13" s="476"/>
      <c r="D13" s="476"/>
      <c r="E13" s="476"/>
      <c r="F13" s="476"/>
      <c r="G13" s="476"/>
      <c r="H13" s="476"/>
      <c r="I13" s="476"/>
      <c r="J13" s="471" t="s">
        <v>44</v>
      </c>
      <c r="K13" s="471"/>
      <c r="L13" s="471"/>
      <c r="M13" s="471"/>
      <c r="N13" s="471"/>
      <c r="O13" s="471"/>
      <c r="P13" s="471"/>
      <c r="Q13" s="471"/>
      <c r="R13" s="471"/>
    </row>
    <row r="14" spans="1:18" ht="26.25" x14ac:dyDescent="0.4">
      <c r="A14" s="476" t="s">
        <v>255</v>
      </c>
      <c r="B14" s="476"/>
      <c r="C14" s="476"/>
      <c r="D14" s="476"/>
      <c r="E14" s="476"/>
      <c r="F14" s="476"/>
      <c r="G14" s="476"/>
      <c r="H14" s="476"/>
      <c r="I14" s="476"/>
      <c r="J14" s="471" t="s">
        <v>48</v>
      </c>
      <c r="K14" s="471"/>
      <c r="L14" s="471"/>
      <c r="M14" s="471"/>
      <c r="N14" s="471"/>
      <c r="O14" s="471"/>
      <c r="P14" s="471"/>
      <c r="Q14" s="471"/>
      <c r="R14" s="471"/>
    </row>
    <row r="15" spans="1:18" ht="26.25" x14ac:dyDescent="0.4">
      <c r="A15" s="487" t="s">
        <v>149</v>
      </c>
      <c r="B15" s="487"/>
      <c r="C15" s="487"/>
      <c r="D15" s="487"/>
      <c r="E15" s="487"/>
      <c r="F15" s="487"/>
      <c r="G15" s="487"/>
      <c r="H15" s="487"/>
      <c r="I15" s="487"/>
      <c r="J15" s="488" t="s">
        <v>431</v>
      </c>
      <c r="K15" s="488"/>
      <c r="L15" s="488"/>
      <c r="M15" s="488"/>
      <c r="N15" s="488"/>
      <c r="O15" s="488"/>
      <c r="P15" s="488"/>
      <c r="Q15" s="488"/>
      <c r="R15" s="488"/>
    </row>
    <row r="16" spans="1:18" ht="26.25" x14ac:dyDescent="0.25">
      <c r="A16" s="480"/>
      <c r="B16" s="480"/>
      <c r="C16" s="480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</row>
    <row r="17" spans="1:18" ht="26.25" x14ac:dyDescent="0.25">
      <c r="A17" s="475" t="s">
        <v>256</v>
      </c>
      <c r="B17" s="475" t="s">
        <v>169</v>
      </c>
      <c r="C17" s="478" t="s">
        <v>257</v>
      </c>
      <c r="D17" s="492"/>
      <c r="E17" s="492"/>
      <c r="F17" s="492"/>
      <c r="G17" s="492"/>
      <c r="H17" s="479"/>
      <c r="I17" s="478" t="s">
        <v>258</v>
      </c>
      <c r="J17" s="479"/>
      <c r="K17" s="475" t="s">
        <v>259</v>
      </c>
      <c r="L17" s="475"/>
      <c r="M17" s="475"/>
      <c r="N17" s="475"/>
      <c r="O17" s="475" t="s">
        <v>15</v>
      </c>
      <c r="P17" s="475"/>
      <c r="Q17" s="481" t="s">
        <v>260</v>
      </c>
      <c r="R17" s="475" t="s">
        <v>261</v>
      </c>
    </row>
    <row r="18" spans="1:18" ht="26.25" x14ac:dyDescent="0.25">
      <c r="A18" s="475"/>
      <c r="B18" s="475"/>
      <c r="C18" s="475" t="s">
        <v>262</v>
      </c>
      <c r="D18" s="465" t="s">
        <v>263</v>
      </c>
      <c r="E18" s="465" t="s">
        <v>264</v>
      </c>
      <c r="F18" s="475" t="s">
        <v>265</v>
      </c>
      <c r="G18" s="465" t="s">
        <v>266</v>
      </c>
      <c r="H18" s="465" t="s">
        <v>267</v>
      </c>
      <c r="I18" s="475" t="s">
        <v>268</v>
      </c>
      <c r="J18" s="475" t="s">
        <v>269</v>
      </c>
      <c r="K18" s="475" t="s">
        <v>172</v>
      </c>
      <c r="L18" s="475" t="s">
        <v>171</v>
      </c>
      <c r="M18" s="475"/>
      <c r="N18" s="475"/>
      <c r="O18" s="475" t="s">
        <v>270</v>
      </c>
      <c r="P18" s="475" t="s">
        <v>271</v>
      </c>
      <c r="Q18" s="481"/>
      <c r="R18" s="475"/>
    </row>
    <row r="19" spans="1:18" ht="78.75" x14ac:dyDescent="0.25">
      <c r="A19" s="475"/>
      <c r="B19" s="475"/>
      <c r="C19" s="475"/>
      <c r="D19" s="477"/>
      <c r="E19" s="477"/>
      <c r="F19" s="475"/>
      <c r="G19" s="466"/>
      <c r="H19" s="466"/>
      <c r="I19" s="475"/>
      <c r="J19" s="475"/>
      <c r="K19" s="475"/>
      <c r="L19" s="258" t="s">
        <v>175</v>
      </c>
      <c r="M19" s="258" t="s">
        <v>176</v>
      </c>
      <c r="N19" s="258" t="s">
        <v>272</v>
      </c>
      <c r="O19" s="475"/>
      <c r="P19" s="475"/>
      <c r="Q19" s="481"/>
      <c r="R19" s="475"/>
    </row>
    <row r="20" spans="1:18" ht="405.75" customHeight="1" x14ac:dyDescent="0.25">
      <c r="A20" s="259">
        <v>1</v>
      </c>
      <c r="B20" s="265" t="s">
        <v>250</v>
      </c>
      <c r="C20" s="209" t="s">
        <v>432</v>
      </c>
      <c r="D20" s="269" t="s">
        <v>433</v>
      </c>
      <c r="E20" s="268" t="s">
        <v>434</v>
      </c>
      <c r="F20" s="272" t="s">
        <v>435</v>
      </c>
      <c r="G20" s="267" t="s">
        <v>436</v>
      </c>
      <c r="H20" s="267" t="s">
        <v>428</v>
      </c>
      <c r="I20" s="271" t="s">
        <v>288</v>
      </c>
      <c r="J20" s="271" t="s">
        <v>289</v>
      </c>
      <c r="K20" s="270">
        <v>35000</v>
      </c>
      <c r="L20" s="270">
        <v>3257.97</v>
      </c>
      <c r="M20" s="270">
        <v>36742.03</v>
      </c>
      <c r="N20" s="168">
        <f t="shared" ref="N20" si="0">SUM(L20:M20)</f>
        <v>40000</v>
      </c>
      <c r="O20" s="168">
        <f>N20-K20</f>
        <v>5000</v>
      </c>
      <c r="P20" s="168">
        <f>IFERROR(O20/K20*100,0)</f>
        <v>14.285714285714285</v>
      </c>
      <c r="Q20" s="168">
        <f>IFERROR(N20/$N$21*100,0)</f>
        <v>100</v>
      </c>
      <c r="R20" s="242" t="s">
        <v>437</v>
      </c>
    </row>
    <row r="21" spans="1:18" ht="26.25" x14ac:dyDescent="0.4">
      <c r="A21" s="482" t="s">
        <v>3</v>
      </c>
      <c r="B21" s="483"/>
      <c r="C21" s="483"/>
      <c r="D21" s="483"/>
      <c r="E21" s="483"/>
      <c r="F21" s="483"/>
      <c r="G21" s="483"/>
      <c r="H21" s="483"/>
      <c r="I21" s="483"/>
      <c r="J21" s="484"/>
      <c r="K21" s="261">
        <f>SUM(K20:K20)</f>
        <v>35000</v>
      </c>
      <c r="L21" s="266">
        <f>SUM(L20:L20)</f>
        <v>3257.97</v>
      </c>
      <c r="M21" s="266">
        <f>SUM(M20:M20)</f>
        <v>36742.03</v>
      </c>
      <c r="N21" s="266">
        <f>SUM(N20:N20)</f>
        <v>40000</v>
      </c>
      <c r="O21" s="261">
        <f t="shared" ref="O21:O22" si="1">N21-K21</f>
        <v>5000</v>
      </c>
      <c r="P21" s="261">
        <f>SUM(P20:P20)</f>
        <v>14.285714285714285</v>
      </c>
      <c r="Q21" s="261">
        <f>SUM(Q20:Q20)</f>
        <v>100</v>
      </c>
      <c r="R21" s="262"/>
    </row>
    <row r="22" spans="1:18" s="321" customFormat="1" ht="26.25" x14ac:dyDescent="0.4">
      <c r="A22" s="318"/>
      <c r="B22" s="318"/>
      <c r="C22" s="318"/>
      <c r="D22" s="318"/>
      <c r="E22" s="318"/>
      <c r="F22" s="318"/>
      <c r="G22" s="318"/>
      <c r="H22" s="318"/>
      <c r="I22" s="318"/>
      <c r="J22" s="318"/>
      <c r="K22" s="322">
        <f>'[1]Quadro Geral'!$I$25</f>
        <v>35000</v>
      </c>
      <c r="L22" s="322">
        <f>'[1]Quadro Geral'!$J$25</f>
        <v>3257.97</v>
      </c>
      <c r="M22" s="322">
        <f>'[1]Quadro Geral'!$K$25</f>
        <v>36742.03</v>
      </c>
      <c r="N22" s="323">
        <f>'[1]Quadro Geral'!$L$25</f>
        <v>40000</v>
      </c>
      <c r="O22" s="322">
        <f t="shared" si="1"/>
        <v>5000</v>
      </c>
      <c r="P22" s="319"/>
      <c r="Q22" s="319"/>
      <c r="R22" s="320"/>
    </row>
    <row r="23" spans="1:18" ht="26.25" x14ac:dyDescent="0.4">
      <c r="A23" s="486" t="s">
        <v>273</v>
      </c>
      <c r="B23" s="486"/>
      <c r="C23" s="486"/>
      <c r="D23" s="486"/>
      <c r="E23" s="486"/>
      <c r="F23" s="486"/>
      <c r="G23" s="486"/>
      <c r="H23" s="486"/>
      <c r="I23" s="486"/>
      <c r="J23" s="486"/>
      <c r="K23" s="486"/>
      <c r="L23" s="486"/>
      <c r="M23" s="486"/>
      <c r="N23" s="486"/>
      <c r="O23" s="486"/>
      <c r="P23" s="486"/>
      <c r="Q23" s="486"/>
      <c r="R23" s="486"/>
    </row>
    <row r="24" spans="1:18" ht="26.25" x14ac:dyDescent="0.25">
      <c r="A24" s="467" t="s">
        <v>110</v>
      </c>
      <c r="B24" s="468"/>
      <c r="C24" s="468"/>
      <c r="D24" s="468"/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468"/>
      <c r="P24" s="468"/>
      <c r="Q24" s="468"/>
      <c r="R24" s="469"/>
    </row>
    <row r="25" spans="1:18" ht="26.25" x14ac:dyDescent="0.4">
      <c r="A25" s="472"/>
      <c r="B25" s="473"/>
      <c r="C25" s="473"/>
      <c r="D25" s="473"/>
      <c r="E25" s="473"/>
      <c r="F25" s="473"/>
      <c r="G25" s="473"/>
      <c r="H25" s="473"/>
      <c r="I25" s="473"/>
      <c r="J25" s="473"/>
      <c r="K25" s="473"/>
      <c r="L25" s="473"/>
      <c r="M25" s="473"/>
      <c r="N25" s="473"/>
      <c r="O25" s="473"/>
      <c r="P25" s="473"/>
      <c r="Q25" s="473"/>
      <c r="R25" s="474"/>
    </row>
    <row r="26" spans="1:18" ht="26.25" x14ac:dyDescent="0.4">
      <c r="A26" s="485" t="s">
        <v>274</v>
      </c>
      <c r="B26" s="485"/>
      <c r="C26" s="485"/>
      <c r="D26" s="485"/>
      <c r="E26" s="485"/>
      <c r="F26" s="485"/>
      <c r="G26" s="485"/>
      <c r="H26" s="485"/>
      <c r="I26" s="485"/>
      <c r="J26" s="263"/>
      <c r="K26" s="263"/>
      <c r="L26" s="263"/>
      <c r="M26" s="263"/>
      <c r="N26" s="263"/>
      <c r="O26" s="263"/>
      <c r="P26" s="263"/>
      <c r="Q26" s="263"/>
      <c r="R26" s="263"/>
    </row>
    <row r="27" spans="1:18" ht="26.25" x14ac:dyDescent="0.4">
      <c r="A27" s="264" t="s">
        <v>275</v>
      </c>
      <c r="B27" s="264"/>
      <c r="C27" s="464" t="s">
        <v>276</v>
      </c>
      <c r="D27" s="464"/>
      <c r="E27" s="464"/>
      <c r="F27" s="464"/>
      <c r="G27" s="464"/>
      <c r="H27" s="464"/>
      <c r="I27" s="464"/>
      <c r="R27" s="256"/>
    </row>
    <row r="28" spans="1:18" ht="26.25" x14ac:dyDescent="0.4">
      <c r="A28" s="264" t="s">
        <v>277</v>
      </c>
      <c r="B28" s="264"/>
      <c r="C28" s="464" t="s">
        <v>278</v>
      </c>
      <c r="D28" s="464"/>
      <c r="E28" s="464"/>
      <c r="F28" s="464"/>
      <c r="G28" s="464"/>
      <c r="H28" s="464"/>
      <c r="I28" s="464"/>
      <c r="R28" s="256"/>
    </row>
    <row r="29" spans="1:18" ht="26.25" x14ac:dyDescent="0.4">
      <c r="A29" s="264" t="s">
        <v>279</v>
      </c>
      <c r="B29" s="264"/>
      <c r="C29" s="464" t="s">
        <v>280</v>
      </c>
      <c r="D29" s="464"/>
      <c r="E29" s="464"/>
      <c r="F29" s="464"/>
      <c r="G29" s="464"/>
      <c r="H29" s="464"/>
      <c r="I29" s="464"/>
      <c r="R29" s="256"/>
    </row>
    <row r="30" spans="1:18" ht="26.25" x14ac:dyDescent="0.4">
      <c r="A30" s="264" t="s">
        <v>281</v>
      </c>
      <c r="B30" s="264"/>
      <c r="C30" s="464" t="s">
        <v>282</v>
      </c>
      <c r="D30" s="464"/>
      <c r="E30" s="464"/>
      <c r="F30" s="464"/>
      <c r="G30" s="464"/>
      <c r="H30" s="464"/>
      <c r="I30" s="464"/>
      <c r="R30" s="256"/>
    </row>
  </sheetData>
  <mergeCells count="48">
    <mergeCell ref="C29:I29"/>
    <mergeCell ref="C30:I30"/>
    <mergeCell ref="A23:R23"/>
    <mergeCell ref="A24:R24"/>
    <mergeCell ref="A25:R25"/>
    <mergeCell ref="A26:I26"/>
    <mergeCell ref="C27:I27"/>
    <mergeCell ref="C28:I28"/>
    <mergeCell ref="A21:J21"/>
    <mergeCell ref="D18:D19"/>
    <mergeCell ref="E18:E19"/>
    <mergeCell ref="F18:F19"/>
    <mergeCell ref="G18:G19"/>
    <mergeCell ref="H18:H19"/>
    <mergeCell ref="I18:I19"/>
    <mergeCell ref="J18:J19"/>
    <mergeCell ref="A16:R16"/>
    <mergeCell ref="A17:A19"/>
    <mergeCell ref="B17:B19"/>
    <mergeCell ref="C17:H17"/>
    <mergeCell ref="I17:J17"/>
    <mergeCell ref="K17:N17"/>
    <mergeCell ref="O17:P17"/>
    <mergeCell ref="Q17:Q19"/>
    <mergeCell ref="R17:R19"/>
    <mergeCell ref="C18:C19"/>
    <mergeCell ref="K18:K19"/>
    <mergeCell ref="L18:N18"/>
    <mergeCell ref="O18:O19"/>
    <mergeCell ref="P18:P19"/>
    <mergeCell ref="A13:I13"/>
    <mergeCell ref="J13:R13"/>
    <mergeCell ref="A14:I14"/>
    <mergeCell ref="J14:R14"/>
    <mergeCell ref="A15:I15"/>
    <mergeCell ref="J15:R15"/>
    <mergeCell ref="A10:I10"/>
    <mergeCell ref="J10:R10"/>
    <mergeCell ref="A11:I11"/>
    <mergeCell ref="J11:R11"/>
    <mergeCell ref="A12:I12"/>
    <mergeCell ref="J12:R12"/>
    <mergeCell ref="A6:R6"/>
    <mergeCell ref="A7:R7"/>
    <mergeCell ref="A8:I8"/>
    <mergeCell ref="J8:R8"/>
    <mergeCell ref="A9:I9"/>
    <mergeCell ref="J9:R9"/>
  </mergeCells>
  <pageMargins left="0.511811024" right="0.511811024" top="0.78740157499999996" bottom="0.78740157499999996" header="0.31496062000000002" footer="0.31496062000000002"/>
  <pageSetup paperSize="9" scale="13"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R39"/>
  <sheetViews>
    <sheetView showGridLines="0" view="pageBreakPreview" topLeftCell="H22" zoomScale="60" zoomScaleNormal="50" workbookViewId="0">
      <selection activeCell="S7" sqref="S1:S1048576"/>
    </sheetView>
  </sheetViews>
  <sheetFormatPr defaultRowHeight="15" x14ac:dyDescent="0.25"/>
  <cols>
    <col min="1" max="1" width="6.5703125" style="255" bestFit="1" customWidth="1"/>
    <col min="2" max="2" width="23" style="255" customWidth="1"/>
    <col min="3" max="3" width="43.140625" style="255" customWidth="1"/>
    <col min="4" max="4" width="71.28515625" style="255" customWidth="1"/>
    <col min="5" max="5" width="49.140625" style="255" customWidth="1"/>
    <col min="6" max="6" width="77" style="255" customWidth="1"/>
    <col min="7" max="7" width="66.5703125" style="255" bestFit="1" customWidth="1"/>
    <col min="8" max="8" width="50.140625" style="255" bestFit="1" customWidth="1"/>
    <col min="9" max="10" width="22.28515625" style="255" bestFit="1" customWidth="1"/>
    <col min="11" max="11" width="29.85546875" style="255" customWidth="1"/>
    <col min="12" max="12" width="39.140625" style="255" bestFit="1" customWidth="1"/>
    <col min="13" max="13" width="22.28515625" style="255" bestFit="1" customWidth="1"/>
    <col min="14" max="14" width="28.85546875" style="255" customWidth="1"/>
    <col min="15" max="15" width="47.5703125" style="255" bestFit="1" customWidth="1"/>
    <col min="16" max="16" width="14.140625" style="255" bestFit="1" customWidth="1"/>
    <col min="17" max="17" width="17" style="255" bestFit="1" customWidth="1"/>
    <col min="18" max="18" width="49.42578125" style="255" bestFit="1" customWidth="1"/>
    <col min="19" max="16384" width="9.140625" style="255"/>
  </cols>
  <sheetData>
    <row r="2" spans="1:18" ht="54.75" customHeight="1" x14ac:dyDescent="0.25"/>
    <row r="3" spans="1:18" ht="54.75" customHeight="1" x14ac:dyDescent="0.25"/>
    <row r="4" spans="1:18" ht="54.75" customHeight="1" x14ac:dyDescent="0.25"/>
    <row r="5" spans="1:18" ht="54.75" customHeight="1" x14ac:dyDescent="0.25"/>
    <row r="6" spans="1:18" ht="54.75" customHeight="1" x14ac:dyDescent="0.25">
      <c r="A6" s="489" t="s">
        <v>252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</row>
    <row r="7" spans="1:18" ht="26.25" x14ac:dyDescent="0.25">
      <c r="A7" s="490" t="s">
        <v>253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</row>
    <row r="8" spans="1:18" ht="26.25" x14ac:dyDescent="0.4">
      <c r="A8" s="476" t="s">
        <v>132</v>
      </c>
      <c r="B8" s="476"/>
      <c r="C8" s="476"/>
      <c r="D8" s="476"/>
      <c r="E8" s="476"/>
      <c r="F8" s="476"/>
      <c r="G8" s="476"/>
      <c r="H8" s="476"/>
      <c r="I8" s="476"/>
      <c r="J8" s="470" t="s">
        <v>228</v>
      </c>
      <c r="K8" s="470"/>
      <c r="L8" s="470"/>
      <c r="M8" s="470"/>
      <c r="N8" s="470"/>
      <c r="O8" s="470"/>
      <c r="P8" s="470"/>
      <c r="Q8" s="470"/>
      <c r="R8" s="470"/>
    </row>
    <row r="9" spans="1:18" ht="26.25" x14ac:dyDescent="0.4">
      <c r="A9" s="476" t="s">
        <v>145</v>
      </c>
      <c r="B9" s="476"/>
      <c r="C9" s="476"/>
      <c r="D9" s="476"/>
      <c r="E9" s="476"/>
      <c r="F9" s="476"/>
      <c r="G9" s="476"/>
      <c r="H9" s="476"/>
      <c r="I9" s="476"/>
      <c r="J9" s="470" t="s">
        <v>428</v>
      </c>
      <c r="K9" s="470"/>
      <c r="L9" s="470"/>
      <c r="M9" s="470"/>
      <c r="N9" s="470"/>
      <c r="O9" s="470"/>
      <c r="P9" s="470"/>
      <c r="Q9" s="470"/>
      <c r="R9" s="470"/>
    </row>
    <row r="10" spans="1:18" ht="26.25" x14ac:dyDescent="0.4">
      <c r="A10" s="476" t="s">
        <v>254</v>
      </c>
      <c r="B10" s="476"/>
      <c r="C10" s="476"/>
      <c r="D10" s="476"/>
      <c r="E10" s="476"/>
      <c r="F10" s="476"/>
      <c r="G10" s="476"/>
      <c r="H10" s="476"/>
      <c r="I10" s="476"/>
      <c r="J10" s="470" t="s">
        <v>296</v>
      </c>
      <c r="K10" s="470"/>
      <c r="L10" s="470"/>
      <c r="M10" s="470"/>
      <c r="N10" s="470"/>
      <c r="O10" s="470"/>
      <c r="P10" s="470"/>
      <c r="Q10" s="470"/>
      <c r="R10" s="470"/>
    </row>
    <row r="11" spans="1:18" ht="26.25" x14ac:dyDescent="0.4">
      <c r="A11" s="476" t="s">
        <v>146</v>
      </c>
      <c r="B11" s="476"/>
      <c r="C11" s="476"/>
      <c r="D11" s="476"/>
      <c r="E11" s="476"/>
      <c r="F11" s="476"/>
      <c r="G11" s="476"/>
      <c r="H11" s="476"/>
      <c r="I11" s="476"/>
      <c r="J11" s="471" t="s">
        <v>438</v>
      </c>
      <c r="K11" s="471"/>
      <c r="L11" s="471"/>
      <c r="M11" s="471"/>
      <c r="N11" s="471"/>
      <c r="O11" s="471"/>
      <c r="P11" s="471"/>
      <c r="Q11" s="471"/>
      <c r="R11" s="471"/>
    </row>
    <row r="12" spans="1:18" ht="26.25" x14ac:dyDescent="0.4">
      <c r="A12" s="476" t="s">
        <v>147</v>
      </c>
      <c r="B12" s="476"/>
      <c r="C12" s="476"/>
      <c r="D12" s="476"/>
      <c r="E12" s="476"/>
      <c r="F12" s="476"/>
      <c r="G12" s="476"/>
      <c r="H12" s="476"/>
      <c r="I12" s="476"/>
      <c r="J12" s="471" t="s">
        <v>439</v>
      </c>
      <c r="K12" s="471"/>
      <c r="L12" s="471"/>
      <c r="M12" s="471"/>
      <c r="N12" s="471"/>
      <c r="O12" s="471"/>
      <c r="P12" s="471"/>
      <c r="Q12" s="471"/>
      <c r="R12" s="471"/>
    </row>
    <row r="13" spans="1:18" ht="26.25" x14ac:dyDescent="0.4">
      <c r="A13" s="476" t="s">
        <v>148</v>
      </c>
      <c r="B13" s="476"/>
      <c r="C13" s="476"/>
      <c r="D13" s="476"/>
      <c r="E13" s="476"/>
      <c r="F13" s="476"/>
      <c r="G13" s="476"/>
      <c r="H13" s="476"/>
      <c r="I13" s="476"/>
      <c r="J13" s="471" t="s">
        <v>48</v>
      </c>
      <c r="K13" s="471"/>
      <c r="L13" s="471"/>
      <c r="M13" s="471"/>
      <c r="N13" s="471"/>
      <c r="O13" s="471"/>
      <c r="P13" s="471"/>
      <c r="Q13" s="471"/>
      <c r="R13" s="471"/>
    </row>
    <row r="14" spans="1:18" ht="26.25" x14ac:dyDescent="0.4">
      <c r="A14" s="476" t="s">
        <v>255</v>
      </c>
      <c r="B14" s="476"/>
      <c r="C14" s="476"/>
      <c r="D14" s="476"/>
      <c r="E14" s="476"/>
      <c r="F14" s="476"/>
      <c r="G14" s="476"/>
      <c r="H14" s="476"/>
      <c r="I14" s="476"/>
      <c r="J14" s="471" t="s">
        <v>44</v>
      </c>
      <c r="K14" s="471"/>
      <c r="L14" s="471"/>
      <c r="M14" s="471"/>
      <c r="N14" s="471"/>
      <c r="O14" s="471"/>
      <c r="P14" s="471"/>
      <c r="Q14" s="471"/>
      <c r="R14" s="471"/>
    </row>
    <row r="15" spans="1:18" ht="26.25" x14ac:dyDescent="0.4">
      <c r="A15" s="487" t="s">
        <v>149</v>
      </c>
      <c r="B15" s="487"/>
      <c r="C15" s="487"/>
      <c r="D15" s="487"/>
      <c r="E15" s="487"/>
      <c r="F15" s="487"/>
      <c r="G15" s="487"/>
      <c r="H15" s="487"/>
      <c r="I15" s="487"/>
      <c r="J15" s="488" t="s">
        <v>440</v>
      </c>
      <c r="K15" s="488"/>
      <c r="L15" s="488"/>
      <c r="M15" s="488"/>
      <c r="N15" s="488"/>
      <c r="O15" s="488"/>
      <c r="P15" s="488"/>
      <c r="Q15" s="488"/>
      <c r="R15" s="488"/>
    </row>
    <row r="16" spans="1:18" ht="26.25" x14ac:dyDescent="0.25">
      <c r="A16" s="480"/>
      <c r="B16" s="480"/>
      <c r="C16" s="480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</row>
    <row r="17" spans="1:18" ht="26.25" x14ac:dyDescent="0.25">
      <c r="A17" s="475" t="s">
        <v>256</v>
      </c>
      <c r="B17" s="475" t="s">
        <v>169</v>
      </c>
      <c r="C17" s="478" t="s">
        <v>257</v>
      </c>
      <c r="D17" s="492"/>
      <c r="E17" s="492"/>
      <c r="F17" s="492"/>
      <c r="G17" s="492"/>
      <c r="H17" s="479"/>
      <c r="I17" s="478" t="s">
        <v>258</v>
      </c>
      <c r="J17" s="479"/>
      <c r="K17" s="475" t="s">
        <v>259</v>
      </c>
      <c r="L17" s="475"/>
      <c r="M17" s="475"/>
      <c r="N17" s="475"/>
      <c r="O17" s="475" t="s">
        <v>15</v>
      </c>
      <c r="P17" s="475"/>
      <c r="Q17" s="481" t="s">
        <v>260</v>
      </c>
      <c r="R17" s="475" t="s">
        <v>261</v>
      </c>
    </row>
    <row r="18" spans="1:18" ht="26.25" x14ac:dyDescent="0.25">
      <c r="A18" s="475"/>
      <c r="B18" s="475"/>
      <c r="C18" s="475" t="s">
        <v>262</v>
      </c>
      <c r="D18" s="465" t="s">
        <v>263</v>
      </c>
      <c r="E18" s="465" t="s">
        <v>264</v>
      </c>
      <c r="F18" s="475" t="s">
        <v>265</v>
      </c>
      <c r="G18" s="465" t="s">
        <v>266</v>
      </c>
      <c r="H18" s="465" t="s">
        <v>267</v>
      </c>
      <c r="I18" s="475" t="s">
        <v>268</v>
      </c>
      <c r="J18" s="475" t="s">
        <v>269</v>
      </c>
      <c r="K18" s="475" t="s">
        <v>172</v>
      </c>
      <c r="L18" s="475" t="s">
        <v>171</v>
      </c>
      <c r="M18" s="475"/>
      <c r="N18" s="475"/>
      <c r="O18" s="475" t="s">
        <v>270</v>
      </c>
      <c r="P18" s="475" t="s">
        <v>271</v>
      </c>
      <c r="Q18" s="481"/>
      <c r="R18" s="475"/>
    </row>
    <row r="19" spans="1:18" ht="78.75" x14ac:dyDescent="0.25">
      <c r="A19" s="475"/>
      <c r="B19" s="475"/>
      <c r="C19" s="475"/>
      <c r="D19" s="477"/>
      <c r="E19" s="477"/>
      <c r="F19" s="475"/>
      <c r="G19" s="466"/>
      <c r="H19" s="466"/>
      <c r="I19" s="475"/>
      <c r="J19" s="475"/>
      <c r="K19" s="475"/>
      <c r="L19" s="258" t="s">
        <v>175</v>
      </c>
      <c r="M19" s="258" t="s">
        <v>176</v>
      </c>
      <c r="N19" s="258" t="s">
        <v>272</v>
      </c>
      <c r="O19" s="475"/>
      <c r="P19" s="475"/>
      <c r="Q19" s="481"/>
      <c r="R19" s="475"/>
    </row>
    <row r="20" spans="1:18" ht="405.75" customHeight="1" x14ac:dyDescent="0.25">
      <c r="A20" s="259">
        <v>1</v>
      </c>
      <c r="B20" s="265" t="s">
        <v>250</v>
      </c>
      <c r="C20" s="277" t="s">
        <v>441</v>
      </c>
      <c r="D20" s="283" t="s">
        <v>442</v>
      </c>
      <c r="E20" s="283" t="s">
        <v>443</v>
      </c>
      <c r="F20" s="281" t="s">
        <v>385</v>
      </c>
      <c r="G20" s="281" t="s">
        <v>444</v>
      </c>
      <c r="H20" s="265" t="s">
        <v>428</v>
      </c>
      <c r="I20" s="257" t="s">
        <v>288</v>
      </c>
      <c r="J20" s="257" t="s">
        <v>289</v>
      </c>
      <c r="K20" s="260">
        <v>206000</v>
      </c>
      <c r="L20" s="260">
        <v>79137.91</v>
      </c>
      <c r="M20" s="260">
        <v>135562.09</v>
      </c>
      <c r="N20" s="168">
        <f t="shared" ref="N20" si="0">SUM(L20:M20)</f>
        <v>214700</v>
      </c>
      <c r="O20" s="168">
        <f>N20-K20</f>
        <v>8700</v>
      </c>
      <c r="P20" s="168">
        <f>IFERROR(O20/K20*100,0)</f>
        <v>4.2233009708737859</v>
      </c>
      <c r="Q20" s="168">
        <f>IFERROR(N20/$N$30*100,0)</f>
        <v>65.960061443932418</v>
      </c>
      <c r="R20" s="265" t="s">
        <v>428</v>
      </c>
    </row>
    <row r="21" spans="1:18" ht="321.75" customHeight="1" x14ac:dyDescent="0.25">
      <c r="A21" s="259">
        <v>2</v>
      </c>
      <c r="B21" s="265"/>
      <c r="C21" s="277" t="s">
        <v>445</v>
      </c>
      <c r="D21" s="283" t="s">
        <v>446</v>
      </c>
      <c r="E21" s="277" t="s">
        <v>447</v>
      </c>
      <c r="F21" s="282" t="s">
        <v>448</v>
      </c>
      <c r="G21" s="281" t="s">
        <v>449</v>
      </c>
      <c r="H21" s="279" t="s">
        <v>428</v>
      </c>
      <c r="I21" s="257" t="s">
        <v>288</v>
      </c>
      <c r="J21" s="257" t="s">
        <v>289</v>
      </c>
      <c r="K21" s="260">
        <v>66800</v>
      </c>
      <c r="L21" s="260">
        <v>21962.59</v>
      </c>
      <c r="M21" s="260">
        <v>42837.41</v>
      </c>
      <c r="N21" s="168">
        <f>SUM(L21:M21)</f>
        <v>64800</v>
      </c>
      <c r="O21" s="168">
        <f t="shared" ref="O21:O31" si="1">N21-K21</f>
        <v>-2000</v>
      </c>
      <c r="P21" s="168">
        <f t="shared" ref="P21:P29" si="2">IFERROR(O21/K21*100,0)</f>
        <v>-2.9940119760479043</v>
      </c>
      <c r="Q21" s="168">
        <f t="shared" ref="Q21:Q29" si="3">IFERROR(N21/$N$30*100,0)</f>
        <v>19.907834101382488</v>
      </c>
      <c r="R21" s="336" t="s">
        <v>428</v>
      </c>
    </row>
    <row r="22" spans="1:18" ht="193.5" customHeight="1" x14ac:dyDescent="0.25">
      <c r="A22" s="259">
        <v>3</v>
      </c>
      <c r="B22" s="265"/>
      <c r="C22" s="276" t="s">
        <v>450</v>
      </c>
      <c r="D22" s="278" t="s">
        <v>451</v>
      </c>
      <c r="E22" s="277" t="s">
        <v>452</v>
      </c>
      <c r="F22" s="280" t="s">
        <v>453</v>
      </c>
      <c r="G22" s="279" t="s">
        <v>454</v>
      </c>
      <c r="H22" s="279" t="s">
        <v>428</v>
      </c>
      <c r="I22" s="273" t="s">
        <v>288</v>
      </c>
      <c r="J22" s="273" t="s">
        <v>289</v>
      </c>
      <c r="K22" s="265">
        <v>8000</v>
      </c>
      <c r="L22" s="265">
        <v>2950.06</v>
      </c>
      <c r="M22" s="260">
        <v>7049.94</v>
      </c>
      <c r="N22" s="168">
        <f t="shared" ref="N22:N23" si="4">SUM(L22:M22)</f>
        <v>10000</v>
      </c>
      <c r="O22" s="168">
        <f t="shared" si="1"/>
        <v>2000</v>
      </c>
      <c r="P22" s="168">
        <f t="shared" si="2"/>
        <v>25</v>
      </c>
      <c r="Q22" s="168">
        <f t="shared" si="3"/>
        <v>3.0721966205837172</v>
      </c>
      <c r="R22" s="336" t="s">
        <v>428</v>
      </c>
    </row>
    <row r="23" spans="1:18" ht="116.25" x14ac:dyDescent="0.25">
      <c r="A23" s="259">
        <v>4</v>
      </c>
      <c r="B23" s="265">
        <v>1</v>
      </c>
      <c r="C23" s="278" t="s">
        <v>455</v>
      </c>
      <c r="D23" s="277" t="s">
        <v>456</v>
      </c>
      <c r="E23" s="281" t="s">
        <v>457</v>
      </c>
      <c r="F23" s="275" t="s">
        <v>458</v>
      </c>
      <c r="G23" s="277" t="s">
        <v>459</v>
      </c>
      <c r="H23" s="279" t="s">
        <v>428</v>
      </c>
      <c r="I23" s="273" t="s">
        <v>288</v>
      </c>
      <c r="J23" s="273" t="s">
        <v>289</v>
      </c>
      <c r="K23" s="265">
        <v>35000</v>
      </c>
      <c r="L23" s="265">
        <v>5722.68</v>
      </c>
      <c r="M23" s="265">
        <v>30277.32</v>
      </c>
      <c r="N23" s="168">
        <f t="shared" si="4"/>
        <v>36000</v>
      </c>
      <c r="O23" s="168">
        <f t="shared" si="1"/>
        <v>1000</v>
      </c>
      <c r="P23" s="168">
        <f t="shared" si="2"/>
        <v>2.8571428571428572</v>
      </c>
      <c r="Q23" s="168">
        <f t="shared" si="3"/>
        <v>11.059907834101383</v>
      </c>
      <c r="R23" s="336" t="s">
        <v>428</v>
      </c>
    </row>
    <row r="24" spans="1:18" ht="26.25" x14ac:dyDescent="0.25">
      <c r="A24" s="259">
        <v>5</v>
      </c>
      <c r="B24" s="265">
        <v>1</v>
      </c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168">
        <v>0</v>
      </c>
      <c r="O24" s="168">
        <f t="shared" si="1"/>
        <v>0</v>
      </c>
      <c r="P24" s="168">
        <f t="shared" si="2"/>
        <v>0</v>
      </c>
      <c r="Q24" s="168">
        <f t="shared" si="3"/>
        <v>0</v>
      </c>
      <c r="R24" s="265"/>
    </row>
    <row r="25" spans="1:18" ht="26.25" x14ac:dyDescent="0.25">
      <c r="A25" s="259">
        <v>6</v>
      </c>
      <c r="B25" s="265">
        <v>1</v>
      </c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168">
        <v>0</v>
      </c>
      <c r="O25" s="168">
        <f t="shared" si="1"/>
        <v>0</v>
      </c>
      <c r="P25" s="168">
        <f t="shared" si="2"/>
        <v>0</v>
      </c>
      <c r="Q25" s="168">
        <f t="shared" si="3"/>
        <v>0</v>
      </c>
      <c r="R25" s="265"/>
    </row>
    <row r="26" spans="1:18" ht="26.25" x14ac:dyDescent="0.25">
      <c r="A26" s="259">
        <v>7</v>
      </c>
      <c r="B26" s="265">
        <v>1</v>
      </c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168">
        <v>0</v>
      </c>
      <c r="O26" s="168">
        <f t="shared" si="1"/>
        <v>0</v>
      </c>
      <c r="P26" s="168">
        <f t="shared" si="2"/>
        <v>0</v>
      </c>
      <c r="Q26" s="168">
        <f t="shared" si="3"/>
        <v>0</v>
      </c>
      <c r="R26" s="265"/>
    </row>
    <row r="27" spans="1:18" ht="26.25" x14ac:dyDescent="0.25">
      <c r="A27" s="259">
        <v>8</v>
      </c>
      <c r="B27" s="265">
        <v>1</v>
      </c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168">
        <v>0</v>
      </c>
      <c r="O27" s="168">
        <f t="shared" si="1"/>
        <v>0</v>
      </c>
      <c r="P27" s="168">
        <f t="shared" si="2"/>
        <v>0</v>
      </c>
      <c r="Q27" s="168">
        <f t="shared" si="3"/>
        <v>0</v>
      </c>
      <c r="R27" s="265"/>
    </row>
    <row r="28" spans="1:18" ht="26.25" x14ac:dyDescent="0.25">
      <c r="A28" s="259">
        <v>9</v>
      </c>
      <c r="B28" s="265">
        <v>1</v>
      </c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168">
        <v>0</v>
      </c>
      <c r="O28" s="168">
        <f t="shared" si="1"/>
        <v>0</v>
      </c>
      <c r="P28" s="168">
        <f t="shared" si="2"/>
        <v>0</v>
      </c>
      <c r="Q28" s="168">
        <f t="shared" si="3"/>
        <v>0</v>
      </c>
      <c r="R28" s="265"/>
    </row>
    <row r="29" spans="1:18" ht="26.25" x14ac:dyDescent="0.25">
      <c r="A29" s="259">
        <v>10</v>
      </c>
      <c r="B29" s="265">
        <v>1</v>
      </c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168">
        <v>0</v>
      </c>
      <c r="O29" s="168">
        <f t="shared" si="1"/>
        <v>0</v>
      </c>
      <c r="P29" s="168">
        <f t="shared" si="2"/>
        <v>0</v>
      </c>
      <c r="Q29" s="168">
        <f t="shared" si="3"/>
        <v>0</v>
      </c>
      <c r="R29" s="265"/>
    </row>
    <row r="30" spans="1:18" ht="26.25" x14ac:dyDescent="0.4">
      <c r="A30" s="482" t="s">
        <v>3</v>
      </c>
      <c r="B30" s="483"/>
      <c r="C30" s="483"/>
      <c r="D30" s="483"/>
      <c r="E30" s="483"/>
      <c r="F30" s="483"/>
      <c r="G30" s="483"/>
      <c r="H30" s="483"/>
      <c r="I30" s="483"/>
      <c r="J30" s="484"/>
      <c r="K30" s="274">
        <f>SUM(K20:K29)</f>
        <v>315800</v>
      </c>
      <c r="L30" s="274">
        <f>SUM(L20:L29)</f>
        <v>109773.23999999999</v>
      </c>
      <c r="M30" s="274">
        <f t="shared" ref="M30:Q30" si="5">SUM(M20:M29)</f>
        <v>215726.76</v>
      </c>
      <c r="N30" s="274">
        <f t="shared" si="5"/>
        <v>325500</v>
      </c>
      <c r="O30" s="261">
        <f t="shared" si="1"/>
        <v>9700</v>
      </c>
      <c r="P30" s="261">
        <f t="shared" si="5"/>
        <v>29.08643185196874</v>
      </c>
      <c r="Q30" s="261">
        <f t="shared" si="5"/>
        <v>100</v>
      </c>
      <c r="R30" s="262"/>
    </row>
    <row r="31" spans="1:18" s="321" customFormat="1" ht="26.25" x14ac:dyDescent="0.4">
      <c r="A31" s="318"/>
      <c r="B31" s="318"/>
      <c r="C31" s="318"/>
      <c r="D31" s="318"/>
      <c r="E31" s="318"/>
      <c r="F31" s="318"/>
      <c r="G31" s="318"/>
      <c r="H31" s="318"/>
      <c r="I31" s="318"/>
      <c r="J31" s="318"/>
      <c r="K31" s="322">
        <f>'[1]Quadro Geral'!$I$24</f>
        <v>315800</v>
      </c>
      <c r="L31" s="322">
        <f>'[1]Quadro Geral'!$J$24</f>
        <v>109773.24</v>
      </c>
      <c r="M31" s="322">
        <f>'[1]Quadro Geral'!$K$24</f>
        <v>215726.76</v>
      </c>
      <c r="N31" s="322">
        <f>'[1]Quadro Geral'!$L$24</f>
        <v>325500</v>
      </c>
      <c r="O31" s="322">
        <f t="shared" si="1"/>
        <v>9700</v>
      </c>
      <c r="P31" s="319"/>
      <c r="Q31" s="319"/>
      <c r="R31" s="320"/>
    </row>
    <row r="32" spans="1:18" ht="26.25" x14ac:dyDescent="0.4">
      <c r="A32" s="486" t="s">
        <v>273</v>
      </c>
      <c r="B32" s="486"/>
      <c r="C32" s="486"/>
      <c r="D32" s="486"/>
      <c r="E32" s="486"/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486"/>
      <c r="Q32" s="486"/>
      <c r="R32" s="486"/>
    </row>
    <row r="33" spans="1:18" ht="26.25" x14ac:dyDescent="0.25">
      <c r="A33" s="467" t="s">
        <v>110</v>
      </c>
      <c r="B33" s="468"/>
      <c r="C33" s="468"/>
      <c r="D33" s="468"/>
      <c r="E33" s="468"/>
      <c r="F33" s="468"/>
      <c r="G33" s="468"/>
      <c r="H33" s="468"/>
      <c r="I33" s="468"/>
      <c r="J33" s="468"/>
      <c r="K33" s="468"/>
      <c r="L33" s="468"/>
      <c r="M33" s="468"/>
      <c r="N33" s="468"/>
      <c r="O33" s="468"/>
      <c r="P33" s="468"/>
      <c r="Q33" s="468"/>
      <c r="R33" s="469"/>
    </row>
    <row r="34" spans="1:18" ht="26.25" x14ac:dyDescent="0.4">
      <c r="A34" s="472"/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473"/>
      <c r="R34" s="474"/>
    </row>
    <row r="35" spans="1:18" ht="26.25" x14ac:dyDescent="0.4">
      <c r="A35" s="485" t="s">
        <v>274</v>
      </c>
      <c r="B35" s="485"/>
      <c r="C35" s="485"/>
      <c r="D35" s="485"/>
      <c r="E35" s="485"/>
      <c r="F35" s="485"/>
      <c r="G35" s="485"/>
      <c r="H35" s="485"/>
      <c r="I35" s="485"/>
      <c r="J35" s="263"/>
      <c r="K35" s="263"/>
      <c r="L35" s="263"/>
      <c r="M35" s="263"/>
      <c r="N35" s="263"/>
      <c r="O35" s="263"/>
      <c r="P35" s="263"/>
      <c r="Q35" s="263"/>
      <c r="R35" s="263"/>
    </row>
    <row r="36" spans="1:18" ht="26.25" x14ac:dyDescent="0.4">
      <c r="A36" s="264" t="s">
        <v>275</v>
      </c>
      <c r="B36" s="264"/>
      <c r="C36" s="464" t="s">
        <v>276</v>
      </c>
      <c r="D36" s="464"/>
      <c r="E36" s="464"/>
      <c r="F36" s="464"/>
      <c r="G36" s="464"/>
      <c r="H36" s="464"/>
      <c r="I36" s="464"/>
      <c r="R36" s="256"/>
    </row>
    <row r="37" spans="1:18" ht="26.25" x14ac:dyDescent="0.4">
      <c r="A37" s="264" t="s">
        <v>277</v>
      </c>
      <c r="B37" s="264"/>
      <c r="C37" s="464" t="s">
        <v>278</v>
      </c>
      <c r="D37" s="464"/>
      <c r="E37" s="464"/>
      <c r="F37" s="464"/>
      <c r="G37" s="464"/>
      <c r="H37" s="464"/>
      <c r="I37" s="464"/>
      <c r="R37" s="256"/>
    </row>
    <row r="38" spans="1:18" ht="26.25" x14ac:dyDescent="0.4">
      <c r="A38" s="264" t="s">
        <v>279</v>
      </c>
      <c r="B38" s="264"/>
      <c r="C38" s="464" t="s">
        <v>280</v>
      </c>
      <c r="D38" s="464"/>
      <c r="E38" s="464"/>
      <c r="F38" s="464"/>
      <c r="G38" s="464"/>
      <c r="H38" s="464"/>
      <c r="I38" s="464"/>
      <c r="R38" s="256"/>
    </row>
    <row r="39" spans="1:18" ht="26.25" x14ac:dyDescent="0.4">
      <c r="A39" s="264" t="s">
        <v>281</v>
      </c>
      <c r="B39" s="264"/>
      <c r="C39" s="464" t="s">
        <v>282</v>
      </c>
      <c r="D39" s="464"/>
      <c r="E39" s="464"/>
      <c r="F39" s="464"/>
      <c r="G39" s="464"/>
      <c r="H39" s="464"/>
      <c r="I39" s="464"/>
      <c r="R39" s="256"/>
    </row>
  </sheetData>
  <mergeCells count="48">
    <mergeCell ref="C38:I38"/>
    <mergeCell ref="C39:I39"/>
    <mergeCell ref="A32:R32"/>
    <mergeCell ref="A33:R33"/>
    <mergeCell ref="A34:R34"/>
    <mergeCell ref="A35:I35"/>
    <mergeCell ref="C36:I36"/>
    <mergeCell ref="C37:I37"/>
    <mergeCell ref="A30:J30"/>
    <mergeCell ref="D18:D19"/>
    <mergeCell ref="E18:E19"/>
    <mergeCell ref="F18:F19"/>
    <mergeCell ref="G18:G19"/>
    <mergeCell ref="H18:H19"/>
    <mergeCell ref="I18:I19"/>
    <mergeCell ref="J18:J19"/>
    <mergeCell ref="A16:R16"/>
    <mergeCell ref="A17:A19"/>
    <mergeCell ref="B17:B19"/>
    <mergeCell ref="C17:H17"/>
    <mergeCell ref="I17:J17"/>
    <mergeCell ref="K17:N17"/>
    <mergeCell ref="O17:P17"/>
    <mergeCell ref="Q17:Q19"/>
    <mergeCell ref="R17:R19"/>
    <mergeCell ref="C18:C19"/>
    <mergeCell ref="K18:K19"/>
    <mergeCell ref="L18:N18"/>
    <mergeCell ref="O18:O19"/>
    <mergeCell ref="P18:P19"/>
    <mergeCell ref="A13:I13"/>
    <mergeCell ref="J13:R13"/>
    <mergeCell ref="A14:I14"/>
    <mergeCell ref="J14:R14"/>
    <mergeCell ref="A15:I15"/>
    <mergeCell ref="J15:R15"/>
    <mergeCell ref="A10:I10"/>
    <mergeCell ref="J10:R10"/>
    <mergeCell ref="A11:I11"/>
    <mergeCell ref="J11:R11"/>
    <mergeCell ref="A12:I12"/>
    <mergeCell ref="J12:R12"/>
    <mergeCell ref="A6:R6"/>
    <mergeCell ref="A7:R7"/>
    <mergeCell ref="A8:I8"/>
    <mergeCell ref="J8:R8"/>
    <mergeCell ref="A9:I9"/>
    <mergeCell ref="J9:R9"/>
  </mergeCells>
  <pageMargins left="0.511811024" right="0.511811024" top="0.78740157499999996" bottom="0.78740157499999996" header="0.31496062000000002" footer="0.31496062000000002"/>
  <pageSetup paperSize="9" scale="13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R39"/>
  <sheetViews>
    <sheetView showGridLines="0" view="pageBreakPreview" topLeftCell="G19" zoomScale="40" zoomScaleNormal="50" zoomScaleSheetLayoutView="40" workbookViewId="0">
      <selection activeCell="Y21" sqref="Y21"/>
    </sheetView>
  </sheetViews>
  <sheetFormatPr defaultRowHeight="15" x14ac:dyDescent="0.25"/>
  <cols>
    <col min="1" max="1" width="6.5703125" style="255" bestFit="1" customWidth="1"/>
    <col min="2" max="2" width="23" style="255" customWidth="1"/>
    <col min="3" max="3" width="43.140625" style="255" customWidth="1"/>
    <col min="4" max="4" width="71.28515625" style="255" customWidth="1"/>
    <col min="5" max="5" width="49.140625" style="255" customWidth="1"/>
    <col min="6" max="6" width="77" style="255" customWidth="1"/>
    <col min="7" max="7" width="66.5703125" style="255" bestFit="1" customWidth="1"/>
    <col min="8" max="8" width="50.140625" style="255" bestFit="1" customWidth="1"/>
    <col min="9" max="10" width="22.28515625" style="255" bestFit="1" customWidth="1"/>
    <col min="11" max="11" width="29.85546875" style="255" customWidth="1"/>
    <col min="12" max="12" width="21.5703125" style="255" bestFit="1" customWidth="1"/>
    <col min="13" max="13" width="22.28515625" style="255" bestFit="1" customWidth="1"/>
    <col min="14" max="14" width="28.85546875" style="255" customWidth="1"/>
    <col min="15" max="15" width="47.5703125" style="255" bestFit="1" customWidth="1"/>
    <col min="16" max="16" width="14.140625" style="255" bestFit="1" customWidth="1"/>
    <col min="17" max="17" width="17" style="255" bestFit="1" customWidth="1"/>
    <col min="18" max="18" width="49.42578125" style="255" bestFit="1" customWidth="1"/>
    <col min="19" max="16384" width="9.140625" style="255"/>
  </cols>
  <sheetData>
    <row r="2" spans="1:18" ht="54.75" customHeight="1" x14ac:dyDescent="0.25"/>
    <row r="3" spans="1:18" ht="54.75" customHeight="1" x14ac:dyDescent="0.25"/>
    <row r="4" spans="1:18" ht="54.75" customHeight="1" x14ac:dyDescent="0.25"/>
    <row r="5" spans="1:18" ht="54.75" customHeight="1" x14ac:dyDescent="0.25"/>
    <row r="6" spans="1:18" ht="54.75" customHeight="1" x14ac:dyDescent="0.25">
      <c r="A6" s="489" t="s">
        <v>252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</row>
    <row r="7" spans="1:18" ht="26.25" x14ac:dyDescent="0.25">
      <c r="A7" s="490" t="s">
        <v>253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</row>
    <row r="8" spans="1:18" ht="26.25" x14ac:dyDescent="0.4">
      <c r="A8" s="476" t="s">
        <v>132</v>
      </c>
      <c r="B8" s="476"/>
      <c r="C8" s="476"/>
      <c r="D8" s="476"/>
      <c r="E8" s="476"/>
      <c r="F8" s="476"/>
      <c r="G8" s="476"/>
      <c r="H8" s="476"/>
      <c r="I8" s="476"/>
      <c r="J8" s="470" t="s">
        <v>232</v>
      </c>
      <c r="K8" s="470"/>
      <c r="L8" s="470"/>
      <c r="M8" s="470"/>
      <c r="N8" s="470"/>
      <c r="O8" s="470"/>
      <c r="P8" s="470"/>
      <c r="Q8" s="470"/>
      <c r="R8" s="470"/>
    </row>
    <row r="9" spans="1:18" ht="26.25" x14ac:dyDescent="0.4">
      <c r="A9" s="476" t="s">
        <v>145</v>
      </c>
      <c r="B9" s="476"/>
      <c r="C9" s="476"/>
      <c r="D9" s="476"/>
      <c r="E9" s="476"/>
      <c r="F9" s="476"/>
      <c r="G9" s="476"/>
      <c r="H9" s="476"/>
      <c r="I9" s="476"/>
      <c r="J9" s="470" t="s">
        <v>460</v>
      </c>
      <c r="K9" s="470"/>
      <c r="L9" s="470"/>
      <c r="M9" s="470"/>
      <c r="N9" s="470"/>
      <c r="O9" s="470"/>
      <c r="P9" s="470"/>
      <c r="Q9" s="470"/>
      <c r="R9" s="470"/>
    </row>
    <row r="10" spans="1:18" ht="26.25" x14ac:dyDescent="0.4">
      <c r="A10" s="476" t="s">
        <v>254</v>
      </c>
      <c r="B10" s="476"/>
      <c r="C10" s="476"/>
      <c r="D10" s="476"/>
      <c r="E10" s="476"/>
      <c r="F10" s="476"/>
      <c r="G10" s="476"/>
      <c r="H10" s="476"/>
      <c r="I10" s="476"/>
      <c r="J10" s="470" t="s">
        <v>296</v>
      </c>
      <c r="K10" s="470"/>
      <c r="L10" s="470"/>
      <c r="M10" s="470"/>
      <c r="N10" s="470"/>
      <c r="O10" s="470"/>
      <c r="P10" s="470"/>
      <c r="Q10" s="470"/>
      <c r="R10" s="470"/>
    </row>
    <row r="11" spans="1:18" ht="26.25" x14ac:dyDescent="0.4">
      <c r="A11" s="476" t="s">
        <v>146</v>
      </c>
      <c r="B11" s="476"/>
      <c r="C11" s="476"/>
      <c r="D11" s="476"/>
      <c r="E11" s="476"/>
      <c r="F11" s="476"/>
      <c r="G11" s="476"/>
      <c r="H11" s="476"/>
      <c r="I11" s="476"/>
      <c r="J11" s="471" t="s">
        <v>461</v>
      </c>
      <c r="K11" s="471"/>
      <c r="L11" s="471"/>
      <c r="M11" s="471"/>
      <c r="N11" s="471"/>
      <c r="O11" s="471"/>
      <c r="P11" s="471"/>
      <c r="Q11" s="471"/>
      <c r="R11" s="471"/>
    </row>
    <row r="12" spans="1:18" ht="26.25" x14ac:dyDescent="0.4">
      <c r="A12" s="476" t="s">
        <v>147</v>
      </c>
      <c r="B12" s="476"/>
      <c r="C12" s="476"/>
      <c r="D12" s="476"/>
      <c r="E12" s="476"/>
      <c r="F12" s="476"/>
      <c r="G12" s="476"/>
      <c r="H12" s="476"/>
      <c r="I12" s="476"/>
      <c r="J12" s="471" t="s">
        <v>462</v>
      </c>
      <c r="K12" s="471"/>
      <c r="L12" s="471"/>
      <c r="M12" s="471"/>
      <c r="N12" s="471"/>
      <c r="O12" s="471"/>
      <c r="P12" s="471"/>
      <c r="Q12" s="471"/>
      <c r="R12" s="471"/>
    </row>
    <row r="13" spans="1:18" ht="26.25" x14ac:dyDescent="0.4">
      <c r="A13" s="476" t="s">
        <v>148</v>
      </c>
      <c r="B13" s="476"/>
      <c r="C13" s="476"/>
      <c r="D13" s="476"/>
      <c r="E13" s="476"/>
      <c r="F13" s="476"/>
      <c r="G13" s="476"/>
      <c r="H13" s="476"/>
      <c r="I13" s="476"/>
      <c r="J13" s="471" t="s">
        <v>36</v>
      </c>
      <c r="K13" s="471"/>
      <c r="L13" s="471"/>
      <c r="M13" s="471"/>
      <c r="N13" s="471"/>
      <c r="O13" s="471"/>
      <c r="P13" s="471"/>
      <c r="Q13" s="471"/>
      <c r="R13" s="471"/>
    </row>
    <row r="14" spans="1:18" ht="26.25" x14ac:dyDescent="0.4">
      <c r="A14" s="476" t="s">
        <v>255</v>
      </c>
      <c r="B14" s="476"/>
      <c r="C14" s="476"/>
      <c r="D14" s="476"/>
      <c r="E14" s="476"/>
      <c r="F14" s="476"/>
      <c r="G14" s="476"/>
      <c r="H14" s="476"/>
      <c r="I14" s="476"/>
      <c r="J14" s="471" t="s">
        <v>48</v>
      </c>
      <c r="K14" s="471"/>
      <c r="L14" s="471"/>
      <c r="M14" s="471"/>
      <c r="N14" s="471"/>
      <c r="O14" s="471"/>
      <c r="P14" s="471"/>
      <c r="Q14" s="471"/>
      <c r="R14" s="471"/>
    </row>
    <row r="15" spans="1:18" ht="26.25" x14ac:dyDescent="0.4">
      <c r="A15" s="487" t="s">
        <v>149</v>
      </c>
      <c r="B15" s="487"/>
      <c r="C15" s="487"/>
      <c r="D15" s="487"/>
      <c r="E15" s="487"/>
      <c r="F15" s="487"/>
      <c r="G15" s="487"/>
      <c r="H15" s="487"/>
      <c r="I15" s="487"/>
      <c r="J15" s="488" t="s">
        <v>463</v>
      </c>
      <c r="K15" s="488"/>
      <c r="L15" s="488"/>
      <c r="M15" s="488"/>
      <c r="N15" s="488"/>
      <c r="O15" s="488"/>
      <c r="P15" s="488"/>
      <c r="Q15" s="488"/>
      <c r="R15" s="488"/>
    </row>
    <row r="16" spans="1:18" ht="26.25" x14ac:dyDescent="0.25">
      <c r="A16" s="480"/>
      <c r="B16" s="480"/>
      <c r="C16" s="480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</row>
    <row r="17" spans="1:18" ht="26.25" x14ac:dyDescent="0.25">
      <c r="A17" s="475" t="s">
        <v>256</v>
      </c>
      <c r="B17" s="475" t="s">
        <v>169</v>
      </c>
      <c r="C17" s="478" t="s">
        <v>257</v>
      </c>
      <c r="D17" s="492"/>
      <c r="E17" s="492"/>
      <c r="F17" s="492"/>
      <c r="G17" s="492"/>
      <c r="H17" s="479"/>
      <c r="I17" s="478" t="s">
        <v>258</v>
      </c>
      <c r="J17" s="479"/>
      <c r="K17" s="475" t="s">
        <v>259</v>
      </c>
      <c r="L17" s="475"/>
      <c r="M17" s="475"/>
      <c r="N17" s="475"/>
      <c r="O17" s="475" t="s">
        <v>15</v>
      </c>
      <c r="P17" s="475"/>
      <c r="Q17" s="481" t="s">
        <v>260</v>
      </c>
      <c r="R17" s="475" t="s">
        <v>261</v>
      </c>
    </row>
    <row r="18" spans="1:18" ht="26.25" x14ac:dyDescent="0.25">
      <c r="A18" s="475"/>
      <c r="B18" s="475"/>
      <c r="C18" s="475" t="s">
        <v>262</v>
      </c>
      <c r="D18" s="465" t="s">
        <v>263</v>
      </c>
      <c r="E18" s="465" t="s">
        <v>264</v>
      </c>
      <c r="F18" s="475" t="s">
        <v>265</v>
      </c>
      <c r="G18" s="465" t="s">
        <v>266</v>
      </c>
      <c r="H18" s="465" t="s">
        <v>267</v>
      </c>
      <c r="I18" s="475" t="s">
        <v>268</v>
      </c>
      <c r="J18" s="475" t="s">
        <v>269</v>
      </c>
      <c r="K18" s="475" t="s">
        <v>172</v>
      </c>
      <c r="L18" s="475" t="s">
        <v>171</v>
      </c>
      <c r="M18" s="475"/>
      <c r="N18" s="475"/>
      <c r="O18" s="475" t="s">
        <v>270</v>
      </c>
      <c r="P18" s="475" t="s">
        <v>271</v>
      </c>
      <c r="Q18" s="481"/>
      <c r="R18" s="475"/>
    </row>
    <row r="19" spans="1:18" ht="78.75" x14ac:dyDescent="0.25">
      <c r="A19" s="475"/>
      <c r="B19" s="475"/>
      <c r="C19" s="475"/>
      <c r="D19" s="477"/>
      <c r="E19" s="477"/>
      <c r="F19" s="475"/>
      <c r="G19" s="466"/>
      <c r="H19" s="466"/>
      <c r="I19" s="475"/>
      <c r="J19" s="475"/>
      <c r="K19" s="475"/>
      <c r="L19" s="258" t="s">
        <v>175</v>
      </c>
      <c r="M19" s="258" t="s">
        <v>176</v>
      </c>
      <c r="N19" s="258" t="s">
        <v>272</v>
      </c>
      <c r="O19" s="475"/>
      <c r="P19" s="475"/>
      <c r="Q19" s="481"/>
      <c r="R19" s="475"/>
    </row>
    <row r="20" spans="1:18" ht="405.75" customHeight="1" x14ac:dyDescent="0.25">
      <c r="A20" s="259">
        <v>1</v>
      </c>
      <c r="B20" s="265" t="s">
        <v>250</v>
      </c>
      <c r="C20" s="286" t="s">
        <v>464</v>
      </c>
      <c r="D20" s="286" t="s">
        <v>468</v>
      </c>
      <c r="E20" s="286" t="s">
        <v>465</v>
      </c>
      <c r="F20" s="287" t="s">
        <v>466</v>
      </c>
      <c r="G20" s="287" t="s">
        <v>467</v>
      </c>
      <c r="H20" s="265" t="s">
        <v>460</v>
      </c>
      <c r="I20" s="257" t="s">
        <v>288</v>
      </c>
      <c r="J20" s="257" t="s">
        <v>289</v>
      </c>
      <c r="K20" s="260">
        <v>5000</v>
      </c>
      <c r="L20" s="260">
        <v>761.46</v>
      </c>
      <c r="M20" s="260">
        <v>4238.54</v>
      </c>
      <c r="N20" s="168">
        <f t="shared" ref="N20:N29" si="0">SUM(L20:M20)</f>
        <v>5000</v>
      </c>
      <c r="O20" s="168">
        <f>N20-K20</f>
        <v>0</v>
      </c>
      <c r="P20" s="168">
        <f>IFERROR(O20/K20*100,0)</f>
        <v>0</v>
      </c>
      <c r="Q20" s="168">
        <f>IFERROR(N20/$N$30*100,0)</f>
        <v>50</v>
      </c>
      <c r="R20" s="265" t="s">
        <v>460</v>
      </c>
    </row>
    <row r="21" spans="1:18" ht="321.75" customHeight="1" x14ac:dyDescent="0.25">
      <c r="A21" s="259">
        <v>2</v>
      </c>
      <c r="B21" s="288" t="s">
        <v>355</v>
      </c>
      <c r="C21" s="199" t="s">
        <v>469</v>
      </c>
      <c r="D21" s="199" t="s">
        <v>470</v>
      </c>
      <c r="E21" s="199" t="s">
        <v>471</v>
      </c>
      <c r="F21" s="200" t="s">
        <v>466</v>
      </c>
      <c r="G21" s="200" t="s">
        <v>472</v>
      </c>
      <c r="H21" s="288" t="s">
        <v>460</v>
      </c>
      <c r="I21" s="198" t="s">
        <v>288</v>
      </c>
      <c r="J21" s="198" t="s">
        <v>289</v>
      </c>
      <c r="K21" s="289">
        <v>3000</v>
      </c>
      <c r="L21" s="289">
        <v>0</v>
      </c>
      <c r="M21" s="289">
        <v>0</v>
      </c>
      <c r="N21" s="294">
        <v>0</v>
      </c>
      <c r="O21" s="289">
        <f t="shared" ref="O21:O31" si="1">N21-K21</f>
        <v>-3000</v>
      </c>
      <c r="P21" s="289">
        <f t="shared" ref="P21:P29" si="2">IFERROR(O21/K21*100,0)</f>
        <v>-100</v>
      </c>
      <c r="Q21" s="289">
        <f t="shared" ref="Q21:Q29" si="3">IFERROR(N21/$N$30*100,0)</f>
        <v>0</v>
      </c>
      <c r="R21" s="288" t="s">
        <v>460</v>
      </c>
    </row>
    <row r="22" spans="1:18" ht="193.5" customHeight="1" x14ac:dyDescent="0.25">
      <c r="A22" s="259">
        <v>3</v>
      </c>
      <c r="B22" s="265" t="s">
        <v>250</v>
      </c>
      <c r="C22" s="293" t="s">
        <v>473</v>
      </c>
      <c r="D22" s="293" t="s">
        <v>477</v>
      </c>
      <c r="E22" s="293" t="s">
        <v>474</v>
      </c>
      <c r="F22" s="293" t="s">
        <v>475</v>
      </c>
      <c r="G22" s="293" t="s">
        <v>476</v>
      </c>
      <c r="H22" s="291" t="s">
        <v>460</v>
      </c>
      <c r="I22" s="292" t="s">
        <v>288</v>
      </c>
      <c r="J22" s="292" t="s">
        <v>289</v>
      </c>
      <c r="K22" s="265">
        <v>5000</v>
      </c>
      <c r="L22" s="265">
        <v>0</v>
      </c>
      <c r="M22" s="260">
        <v>1500</v>
      </c>
      <c r="N22" s="168">
        <f t="shared" si="0"/>
        <v>1500</v>
      </c>
      <c r="O22" s="168">
        <f t="shared" si="1"/>
        <v>-3500</v>
      </c>
      <c r="P22" s="168">
        <f t="shared" si="2"/>
        <v>-70</v>
      </c>
      <c r="Q22" s="168">
        <f t="shared" si="3"/>
        <v>15</v>
      </c>
      <c r="R22" s="290" t="s">
        <v>460</v>
      </c>
    </row>
    <row r="23" spans="1:18" ht="131.25" x14ac:dyDescent="0.25">
      <c r="A23" s="259">
        <v>4</v>
      </c>
      <c r="B23" s="265" t="s">
        <v>300</v>
      </c>
      <c r="C23" s="265" t="s">
        <v>478</v>
      </c>
      <c r="D23" s="265" t="s">
        <v>479</v>
      </c>
      <c r="E23" s="265" t="s">
        <v>480</v>
      </c>
      <c r="F23" s="265" t="s">
        <v>481</v>
      </c>
      <c r="G23" s="265" t="s">
        <v>467</v>
      </c>
      <c r="H23" s="265" t="s">
        <v>460</v>
      </c>
      <c r="I23" s="265" t="s">
        <v>482</v>
      </c>
      <c r="J23" s="265" t="s">
        <v>289</v>
      </c>
      <c r="K23" s="265">
        <v>0</v>
      </c>
      <c r="L23" s="265">
        <v>0</v>
      </c>
      <c r="M23" s="265">
        <v>2500</v>
      </c>
      <c r="N23" s="168">
        <f t="shared" si="0"/>
        <v>2500</v>
      </c>
      <c r="O23" s="168">
        <f t="shared" si="1"/>
        <v>2500</v>
      </c>
      <c r="P23" s="168">
        <f t="shared" si="2"/>
        <v>0</v>
      </c>
      <c r="Q23" s="168">
        <f t="shared" si="3"/>
        <v>25</v>
      </c>
      <c r="R23" s="265" t="s">
        <v>460</v>
      </c>
    </row>
    <row r="24" spans="1:18" ht="157.5" x14ac:dyDescent="0.25">
      <c r="A24" s="259">
        <v>5</v>
      </c>
      <c r="B24" s="265" t="s">
        <v>300</v>
      </c>
      <c r="C24" s="265" t="s">
        <v>483</v>
      </c>
      <c r="D24" s="265" t="s">
        <v>485</v>
      </c>
      <c r="E24" s="265" t="s">
        <v>484</v>
      </c>
      <c r="F24" s="265" t="s">
        <v>486</v>
      </c>
      <c r="G24" s="295" t="s">
        <v>487</v>
      </c>
      <c r="H24" s="295" t="s">
        <v>460</v>
      </c>
      <c r="I24" s="265" t="s">
        <v>488</v>
      </c>
      <c r="J24" s="265" t="s">
        <v>289</v>
      </c>
      <c r="K24" s="265">
        <v>0</v>
      </c>
      <c r="L24" s="265">
        <v>0</v>
      </c>
      <c r="M24" s="265">
        <v>1000</v>
      </c>
      <c r="N24" s="168">
        <f t="shared" si="0"/>
        <v>1000</v>
      </c>
      <c r="O24" s="168">
        <f t="shared" si="1"/>
        <v>1000</v>
      </c>
      <c r="P24" s="168">
        <f t="shared" si="2"/>
        <v>0</v>
      </c>
      <c r="Q24" s="168">
        <f t="shared" si="3"/>
        <v>10</v>
      </c>
      <c r="R24" s="265" t="s">
        <v>460</v>
      </c>
    </row>
    <row r="25" spans="1:18" ht="26.25" x14ac:dyDescent="0.25">
      <c r="A25" s="259">
        <v>6</v>
      </c>
      <c r="B25" s="265">
        <v>1</v>
      </c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168">
        <f t="shared" si="0"/>
        <v>0</v>
      </c>
      <c r="O25" s="168">
        <f t="shared" si="1"/>
        <v>0</v>
      </c>
      <c r="P25" s="168">
        <f t="shared" si="2"/>
        <v>0</v>
      </c>
      <c r="Q25" s="168">
        <f t="shared" si="3"/>
        <v>0</v>
      </c>
      <c r="R25" s="265"/>
    </row>
    <row r="26" spans="1:18" ht="26.25" x14ac:dyDescent="0.25">
      <c r="A26" s="259">
        <v>7</v>
      </c>
      <c r="B26" s="265">
        <v>1</v>
      </c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168">
        <f t="shared" si="0"/>
        <v>0</v>
      </c>
      <c r="O26" s="168">
        <f t="shared" si="1"/>
        <v>0</v>
      </c>
      <c r="P26" s="168">
        <f t="shared" si="2"/>
        <v>0</v>
      </c>
      <c r="Q26" s="168">
        <f t="shared" si="3"/>
        <v>0</v>
      </c>
      <c r="R26" s="265"/>
    </row>
    <row r="27" spans="1:18" ht="26.25" x14ac:dyDescent="0.25">
      <c r="A27" s="259">
        <v>8</v>
      </c>
      <c r="B27" s="265">
        <v>1</v>
      </c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168">
        <f t="shared" si="0"/>
        <v>0</v>
      </c>
      <c r="O27" s="168">
        <f t="shared" si="1"/>
        <v>0</v>
      </c>
      <c r="P27" s="168">
        <f t="shared" si="2"/>
        <v>0</v>
      </c>
      <c r="Q27" s="168">
        <f t="shared" si="3"/>
        <v>0</v>
      </c>
      <c r="R27" s="265"/>
    </row>
    <row r="28" spans="1:18" ht="26.25" x14ac:dyDescent="0.25">
      <c r="A28" s="259">
        <v>9</v>
      </c>
      <c r="B28" s="265">
        <v>1</v>
      </c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168">
        <f t="shared" si="0"/>
        <v>0</v>
      </c>
      <c r="O28" s="168">
        <f t="shared" si="1"/>
        <v>0</v>
      </c>
      <c r="P28" s="168">
        <f t="shared" si="2"/>
        <v>0</v>
      </c>
      <c r="Q28" s="168">
        <f t="shared" si="3"/>
        <v>0</v>
      </c>
      <c r="R28" s="265"/>
    </row>
    <row r="29" spans="1:18" ht="26.25" x14ac:dyDescent="0.25">
      <c r="A29" s="259">
        <v>10</v>
      </c>
      <c r="B29" s="265">
        <v>1</v>
      </c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168">
        <f t="shared" si="0"/>
        <v>0</v>
      </c>
      <c r="O29" s="168">
        <f t="shared" si="1"/>
        <v>0</v>
      </c>
      <c r="P29" s="168">
        <f t="shared" si="2"/>
        <v>0</v>
      </c>
      <c r="Q29" s="168">
        <f t="shared" si="3"/>
        <v>0</v>
      </c>
      <c r="R29" s="265"/>
    </row>
    <row r="30" spans="1:18" ht="26.25" x14ac:dyDescent="0.4">
      <c r="A30" s="482" t="s">
        <v>3</v>
      </c>
      <c r="B30" s="483"/>
      <c r="C30" s="483"/>
      <c r="D30" s="483"/>
      <c r="E30" s="483"/>
      <c r="F30" s="483"/>
      <c r="G30" s="483"/>
      <c r="H30" s="483"/>
      <c r="I30" s="483"/>
      <c r="J30" s="484"/>
      <c r="K30" s="261">
        <f>SUM(K20:K29)</f>
        <v>13000</v>
      </c>
      <c r="L30" s="261">
        <f>SUM(L20:L29)</f>
        <v>761.46</v>
      </c>
      <c r="M30" s="266">
        <f t="shared" ref="M30:Q30" si="4">SUM(M20:M29)</f>
        <v>9238.5400000000009</v>
      </c>
      <c r="N30" s="261">
        <f t="shared" si="4"/>
        <v>10000</v>
      </c>
      <c r="O30" s="261">
        <f t="shared" si="1"/>
        <v>-3000</v>
      </c>
      <c r="P30" s="261">
        <f t="shared" si="4"/>
        <v>-170</v>
      </c>
      <c r="Q30" s="261">
        <f t="shared" si="4"/>
        <v>100</v>
      </c>
      <c r="R30" s="262"/>
    </row>
    <row r="31" spans="1:18" s="321" customFormat="1" ht="26.25" x14ac:dyDescent="0.4">
      <c r="A31" s="318"/>
      <c r="B31" s="318"/>
      <c r="C31" s="318"/>
      <c r="D31" s="318"/>
      <c r="E31" s="318"/>
      <c r="F31" s="318"/>
      <c r="G31" s="318"/>
      <c r="H31" s="318"/>
      <c r="I31" s="318"/>
      <c r="J31" s="318"/>
      <c r="K31" s="322">
        <f>'[1]Quadro Geral'!$I$27</f>
        <v>13000</v>
      </c>
      <c r="L31" s="322">
        <f>'[1]Quadro Geral'!$J$27</f>
        <v>761.46</v>
      </c>
      <c r="M31" s="323">
        <f>'[1]Quadro Geral'!$K$27</f>
        <v>9238.5400000000009</v>
      </c>
      <c r="N31" s="322">
        <f>'[1]Quadro Geral'!$L$27</f>
        <v>10000</v>
      </c>
      <c r="O31" s="322">
        <f t="shared" si="1"/>
        <v>-3000</v>
      </c>
      <c r="P31" s="319"/>
      <c r="Q31" s="319"/>
      <c r="R31" s="320"/>
    </row>
    <row r="32" spans="1:18" ht="26.25" x14ac:dyDescent="0.4">
      <c r="A32" s="486" t="s">
        <v>273</v>
      </c>
      <c r="B32" s="486"/>
      <c r="C32" s="486"/>
      <c r="D32" s="486"/>
      <c r="E32" s="486"/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486"/>
      <c r="Q32" s="486"/>
      <c r="R32" s="486"/>
    </row>
    <row r="33" spans="1:18" ht="26.25" x14ac:dyDescent="0.25">
      <c r="A33" s="467" t="s">
        <v>110</v>
      </c>
      <c r="B33" s="468"/>
      <c r="C33" s="468"/>
      <c r="D33" s="468"/>
      <c r="E33" s="468"/>
      <c r="F33" s="468"/>
      <c r="G33" s="468"/>
      <c r="H33" s="468"/>
      <c r="I33" s="468"/>
      <c r="J33" s="468"/>
      <c r="K33" s="468"/>
      <c r="L33" s="468"/>
      <c r="M33" s="468"/>
      <c r="N33" s="468"/>
      <c r="O33" s="468"/>
      <c r="P33" s="468"/>
      <c r="Q33" s="468"/>
      <c r="R33" s="469"/>
    </row>
    <row r="34" spans="1:18" ht="26.25" x14ac:dyDescent="0.4">
      <c r="A34" s="472"/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473"/>
      <c r="R34" s="474"/>
    </row>
    <row r="35" spans="1:18" ht="26.25" x14ac:dyDescent="0.4">
      <c r="A35" s="485" t="s">
        <v>274</v>
      </c>
      <c r="B35" s="485"/>
      <c r="C35" s="485"/>
      <c r="D35" s="485"/>
      <c r="E35" s="485"/>
      <c r="F35" s="485"/>
      <c r="G35" s="485"/>
      <c r="H35" s="485"/>
      <c r="I35" s="485"/>
      <c r="J35" s="263"/>
      <c r="K35" s="263"/>
      <c r="L35" s="263"/>
      <c r="M35" s="263"/>
      <c r="N35" s="263"/>
      <c r="O35" s="263"/>
      <c r="P35" s="263"/>
      <c r="Q35" s="263"/>
      <c r="R35" s="263"/>
    </row>
    <row r="36" spans="1:18" ht="26.25" x14ac:dyDescent="0.4">
      <c r="A36" s="264" t="s">
        <v>275</v>
      </c>
      <c r="B36" s="264"/>
      <c r="C36" s="464" t="s">
        <v>276</v>
      </c>
      <c r="D36" s="464"/>
      <c r="E36" s="464"/>
      <c r="F36" s="464"/>
      <c r="G36" s="464"/>
      <c r="H36" s="464"/>
      <c r="I36" s="464"/>
      <c r="R36" s="256"/>
    </row>
    <row r="37" spans="1:18" ht="26.25" x14ac:dyDescent="0.4">
      <c r="A37" s="264" t="s">
        <v>277</v>
      </c>
      <c r="B37" s="264"/>
      <c r="C37" s="464" t="s">
        <v>278</v>
      </c>
      <c r="D37" s="464"/>
      <c r="E37" s="464"/>
      <c r="F37" s="464"/>
      <c r="G37" s="464"/>
      <c r="H37" s="464"/>
      <c r="I37" s="464"/>
      <c r="R37" s="256"/>
    </row>
    <row r="38" spans="1:18" ht="26.25" x14ac:dyDescent="0.4">
      <c r="A38" s="264" t="s">
        <v>279</v>
      </c>
      <c r="B38" s="264"/>
      <c r="C38" s="464" t="s">
        <v>280</v>
      </c>
      <c r="D38" s="464"/>
      <c r="E38" s="464"/>
      <c r="F38" s="464"/>
      <c r="G38" s="464"/>
      <c r="H38" s="464"/>
      <c r="I38" s="464"/>
      <c r="R38" s="256"/>
    </row>
    <row r="39" spans="1:18" ht="26.25" x14ac:dyDescent="0.4">
      <c r="A39" s="264" t="s">
        <v>281</v>
      </c>
      <c r="B39" s="264"/>
      <c r="C39" s="464" t="s">
        <v>282</v>
      </c>
      <c r="D39" s="464"/>
      <c r="E39" s="464"/>
      <c r="F39" s="464"/>
      <c r="G39" s="464"/>
      <c r="H39" s="464"/>
      <c r="I39" s="464"/>
      <c r="R39" s="256"/>
    </row>
  </sheetData>
  <mergeCells count="48">
    <mergeCell ref="C38:I38"/>
    <mergeCell ref="C39:I39"/>
    <mergeCell ref="A32:R32"/>
    <mergeCell ref="A33:R33"/>
    <mergeCell ref="A34:R34"/>
    <mergeCell ref="A35:I35"/>
    <mergeCell ref="C36:I36"/>
    <mergeCell ref="C37:I37"/>
    <mergeCell ref="A30:J30"/>
    <mergeCell ref="D18:D19"/>
    <mergeCell ref="E18:E19"/>
    <mergeCell ref="F18:F19"/>
    <mergeCell ref="G18:G19"/>
    <mergeCell ref="H18:H19"/>
    <mergeCell ref="I18:I19"/>
    <mergeCell ref="J18:J19"/>
    <mergeCell ref="A16:R16"/>
    <mergeCell ref="A17:A19"/>
    <mergeCell ref="B17:B19"/>
    <mergeCell ref="C17:H17"/>
    <mergeCell ref="I17:J17"/>
    <mergeCell ref="K17:N17"/>
    <mergeCell ref="O17:P17"/>
    <mergeCell ref="Q17:Q19"/>
    <mergeCell ref="R17:R19"/>
    <mergeCell ref="C18:C19"/>
    <mergeCell ref="K18:K19"/>
    <mergeCell ref="L18:N18"/>
    <mergeCell ref="O18:O19"/>
    <mergeCell ref="P18:P19"/>
    <mergeCell ref="A13:I13"/>
    <mergeCell ref="J13:R13"/>
    <mergeCell ref="A14:I14"/>
    <mergeCell ref="J14:R14"/>
    <mergeCell ref="A15:I15"/>
    <mergeCell ref="J15:R15"/>
    <mergeCell ref="A10:I10"/>
    <mergeCell ref="J10:R10"/>
    <mergeCell ref="A11:I11"/>
    <mergeCell ref="J11:R11"/>
    <mergeCell ref="A12:I12"/>
    <mergeCell ref="J12:R12"/>
    <mergeCell ref="A6:R6"/>
    <mergeCell ref="A7:R7"/>
    <mergeCell ref="A8:I8"/>
    <mergeCell ref="J8:R8"/>
    <mergeCell ref="A9:I9"/>
    <mergeCell ref="J9:R9"/>
  </mergeCells>
  <pageMargins left="0.511811024" right="0.511811024" top="0.78740157499999996" bottom="0.78740157499999996" header="0.31496062000000002" footer="0.31496062000000002"/>
  <pageSetup paperSize="9" scale="13" orientation="portrait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R33"/>
  <sheetViews>
    <sheetView showGridLines="0" view="pageBreakPreview" topLeftCell="H22" zoomScale="60" zoomScaleNormal="50" workbookViewId="0">
      <selection activeCell="N33" sqref="N33"/>
    </sheetView>
  </sheetViews>
  <sheetFormatPr defaultRowHeight="15" x14ac:dyDescent="0.25"/>
  <cols>
    <col min="1" max="1" width="6.5703125" style="255" bestFit="1" customWidth="1"/>
    <col min="2" max="2" width="23" style="255" customWidth="1"/>
    <col min="3" max="3" width="43.140625" style="255" customWidth="1"/>
    <col min="4" max="4" width="71.28515625" style="255" customWidth="1"/>
    <col min="5" max="5" width="49.140625" style="255" customWidth="1"/>
    <col min="6" max="6" width="77" style="255" customWidth="1"/>
    <col min="7" max="7" width="66.5703125" style="255" bestFit="1" customWidth="1"/>
    <col min="8" max="8" width="50.140625" style="255" bestFit="1" customWidth="1"/>
    <col min="9" max="10" width="22.28515625" style="255" bestFit="1" customWidth="1"/>
    <col min="11" max="11" width="29.85546875" style="255" customWidth="1"/>
    <col min="12" max="12" width="21.5703125" style="255" bestFit="1" customWidth="1"/>
    <col min="13" max="13" width="22.28515625" style="255" bestFit="1" customWidth="1"/>
    <col min="14" max="14" width="28.85546875" style="255" customWidth="1"/>
    <col min="15" max="15" width="47.5703125" style="255" bestFit="1" customWidth="1"/>
    <col min="16" max="16" width="14.140625" style="255" bestFit="1" customWidth="1"/>
    <col min="17" max="17" width="17" style="255" bestFit="1" customWidth="1"/>
    <col min="18" max="18" width="49.42578125" style="255" bestFit="1" customWidth="1"/>
    <col min="19" max="16384" width="9.140625" style="255"/>
  </cols>
  <sheetData>
    <row r="2" spans="1:18" ht="54.75" customHeight="1" x14ac:dyDescent="0.25"/>
    <row r="3" spans="1:18" ht="54.75" customHeight="1" x14ac:dyDescent="0.25"/>
    <row r="4" spans="1:18" ht="54.75" customHeight="1" x14ac:dyDescent="0.25"/>
    <row r="5" spans="1:18" ht="54.75" customHeight="1" x14ac:dyDescent="0.25"/>
    <row r="6" spans="1:18" ht="54.75" customHeight="1" x14ac:dyDescent="0.25">
      <c r="A6" s="489" t="s">
        <v>252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</row>
    <row r="7" spans="1:18" ht="26.25" x14ac:dyDescent="0.25">
      <c r="A7" s="490" t="s">
        <v>253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</row>
    <row r="8" spans="1:18" ht="26.25" x14ac:dyDescent="0.4">
      <c r="A8" s="476" t="s">
        <v>132</v>
      </c>
      <c r="B8" s="476"/>
      <c r="C8" s="476"/>
      <c r="D8" s="476"/>
      <c r="E8" s="476"/>
      <c r="F8" s="476"/>
      <c r="G8" s="476"/>
      <c r="H8" s="476"/>
      <c r="I8" s="476"/>
      <c r="J8" s="470" t="s">
        <v>238</v>
      </c>
      <c r="K8" s="470"/>
      <c r="L8" s="470"/>
      <c r="M8" s="470"/>
      <c r="N8" s="470"/>
      <c r="O8" s="470"/>
      <c r="P8" s="470"/>
      <c r="Q8" s="470"/>
      <c r="R8" s="470"/>
    </row>
    <row r="9" spans="1:18" ht="26.25" x14ac:dyDescent="0.4">
      <c r="A9" s="476" t="s">
        <v>145</v>
      </c>
      <c r="B9" s="476"/>
      <c r="C9" s="476"/>
      <c r="D9" s="476"/>
      <c r="E9" s="476"/>
      <c r="F9" s="476"/>
      <c r="G9" s="476"/>
      <c r="H9" s="476"/>
      <c r="I9" s="476"/>
      <c r="J9" s="470" t="s">
        <v>494</v>
      </c>
      <c r="K9" s="470"/>
      <c r="L9" s="470"/>
      <c r="M9" s="470"/>
      <c r="N9" s="470"/>
      <c r="O9" s="470"/>
      <c r="P9" s="470"/>
      <c r="Q9" s="470"/>
      <c r="R9" s="470"/>
    </row>
    <row r="10" spans="1:18" ht="26.25" x14ac:dyDescent="0.4">
      <c r="A10" s="476" t="s">
        <v>254</v>
      </c>
      <c r="B10" s="476"/>
      <c r="C10" s="476"/>
      <c r="D10" s="476"/>
      <c r="E10" s="476"/>
      <c r="F10" s="476"/>
      <c r="G10" s="476"/>
      <c r="H10" s="476"/>
      <c r="I10" s="476"/>
      <c r="J10" s="470" t="s">
        <v>296</v>
      </c>
      <c r="K10" s="470"/>
      <c r="L10" s="470"/>
      <c r="M10" s="470"/>
      <c r="N10" s="470"/>
      <c r="O10" s="470"/>
      <c r="P10" s="470"/>
      <c r="Q10" s="470"/>
      <c r="R10" s="470"/>
    </row>
    <row r="11" spans="1:18" ht="26.25" x14ac:dyDescent="0.4">
      <c r="A11" s="476" t="s">
        <v>146</v>
      </c>
      <c r="B11" s="476"/>
      <c r="C11" s="476"/>
      <c r="D11" s="476"/>
      <c r="E11" s="476"/>
      <c r="F11" s="476"/>
      <c r="G11" s="476"/>
      <c r="H11" s="476"/>
      <c r="I11" s="476"/>
      <c r="J11" s="471" t="s">
        <v>495</v>
      </c>
      <c r="K11" s="471"/>
      <c r="L11" s="471"/>
      <c r="M11" s="471"/>
      <c r="N11" s="471"/>
      <c r="O11" s="471"/>
      <c r="P11" s="471"/>
      <c r="Q11" s="471"/>
      <c r="R11" s="471"/>
    </row>
    <row r="12" spans="1:18" ht="26.25" x14ac:dyDescent="0.4">
      <c r="A12" s="476" t="s">
        <v>147</v>
      </c>
      <c r="B12" s="476"/>
      <c r="C12" s="476"/>
      <c r="D12" s="476"/>
      <c r="E12" s="476"/>
      <c r="F12" s="476"/>
      <c r="G12" s="476"/>
      <c r="H12" s="476"/>
      <c r="I12" s="476"/>
      <c r="J12" s="471" t="s">
        <v>496</v>
      </c>
      <c r="K12" s="471"/>
      <c r="L12" s="471"/>
      <c r="M12" s="471"/>
      <c r="N12" s="471"/>
      <c r="O12" s="471"/>
      <c r="P12" s="471"/>
      <c r="Q12" s="471"/>
      <c r="R12" s="471"/>
    </row>
    <row r="13" spans="1:18" ht="26.25" x14ac:dyDescent="0.4">
      <c r="A13" s="476" t="s">
        <v>148</v>
      </c>
      <c r="B13" s="476"/>
      <c r="C13" s="476"/>
      <c r="D13" s="476"/>
      <c r="E13" s="476"/>
      <c r="F13" s="476"/>
      <c r="G13" s="476"/>
      <c r="H13" s="476"/>
      <c r="I13" s="476"/>
      <c r="J13" s="471" t="s">
        <v>42</v>
      </c>
      <c r="K13" s="471"/>
      <c r="L13" s="471"/>
      <c r="M13" s="471"/>
      <c r="N13" s="471"/>
      <c r="O13" s="471"/>
      <c r="P13" s="471"/>
      <c r="Q13" s="471"/>
      <c r="R13" s="471"/>
    </row>
    <row r="14" spans="1:18" ht="26.25" x14ac:dyDescent="0.4">
      <c r="A14" s="476" t="s">
        <v>255</v>
      </c>
      <c r="B14" s="476"/>
      <c r="C14" s="476"/>
      <c r="D14" s="476"/>
      <c r="E14" s="476"/>
      <c r="F14" s="476"/>
      <c r="G14" s="476"/>
      <c r="H14" s="476"/>
      <c r="I14" s="476"/>
      <c r="J14" s="471" t="s">
        <v>48</v>
      </c>
      <c r="K14" s="471"/>
      <c r="L14" s="471"/>
      <c r="M14" s="471"/>
      <c r="N14" s="471"/>
      <c r="O14" s="471"/>
      <c r="P14" s="471"/>
      <c r="Q14" s="471"/>
      <c r="R14" s="471"/>
    </row>
    <row r="15" spans="1:18" ht="52.5" customHeight="1" x14ac:dyDescent="0.4">
      <c r="A15" s="487" t="s">
        <v>149</v>
      </c>
      <c r="B15" s="487"/>
      <c r="C15" s="487"/>
      <c r="D15" s="487"/>
      <c r="E15" s="487"/>
      <c r="F15" s="487"/>
      <c r="G15" s="487"/>
      <c r="H15" s="487"/>
      <c r="I15" s="487"/>
      <c r="J15" s="488" t="s">
        <v>497</v>
      </c>
      <c r="K15" s="488"/>
      <c r="L15" s="488"/>
      <c r="M15" s="488"/>
      <c r="N15" s="488"/>
      <c r="O15" s="488"/>
      <c r="P15" s="488"/>
      <c r="Q15" s="488"/>
      <c r="R15" s="488"/>
    </row>
    <row r="16" spans="1:18" ht="26.25" x14ac:dyDescent="0.25">
      <c r="A16" s="480"/>
      <c r="B16" s="480"/>
      <c r="C16" s="480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</row>
    <row r="17" spans="1:18" ht="26.25" x14ac:dyDescent="0.25">
      <c r="A17" s="475" t="s">
        <v>256</v>
      </c>
      <c r="B17" s="475" t="s">
        <v>169</v>
      </c>
      <c r="C17" s="478" t="s">
        <v>257</v>
      </c>
      <c r="D17" s="492"/>
      <c r="E17" s="492"/>
      <c r="F17" s="492"/>
      <c r="G17" s="492"/>
      <c r="H17" s="479"/>
      <c r="I17" s="478" t="s">
        <v>258</v>
      </c>
      <c r="J17" s="479"/>
      <c r="K17" s="475" t="s">
        <v>259</v>
      </c>
      <c r="L17" s="475"/>
      <c r="M17" s="475"/>
      <c r="N17" s="475"/>
      <c r="O17" s="475" t="s">
        <v>15</v>
      </c>
      <c r="P17" s="475"/>
      <c r="Q17" s="481" t="s">
        <v>260</v>
      </c>
      <c r="R17" s="475" t="s">
        <v>261</v>
      </c>
    </row>
    <row r="18" spans="1:18" ht="26.25" x14ac:dyDescent="0.25">
      <c r="A18" s="475"/>
      <c r="B18" s="475"/>
      <c r="C18" s="475" t="s">
        <v>262</v>
      </c>
      <c r="D18" s="465" t="s">
        <v>263</v>
      </c>
      <c r="E18" s="465" t="s">
        <v>264</v>
      </c>
      <c r="F18" s="475" t="s">
        <v>265</v>
      </c>
      <c r="G18" s="465" t="s">
        <v>266</v>
      </c>
      <c r="H18" s="465" t="s">
        <v>267</v>
      </c>
      <c r="I18" s="475" t="s">
        <v>268</v>
      </c>
      <c r="J18" s="475" t="s">
        <v>269</v>
      </c>
      <c r="K18" s="475" t="s">
        <v>172</v>
      </c>
      <c r="L18" s="475" t="s">
        <v>171</v>
      </c>
      <c r="M18" s="475"/>
      <c r="N18" s="475"/>
      <c r="O18" s="475" t="s">
        <v>270</v>
      </c>
      <c r="P18" s="475" t="s">
        <v>271</v>
      </c>
      <c r="Q18" s="481"/>
      <c r="R18" s="475"/>
    </row>
    <row r="19" spans="1:18" ht="78.75" x14ac:dyDescent="0.25">
      <c r="A19" s="475"/>
      <c r="B19" s="475"/>
      <c r="C19" s="475"/>
      <c r="D19" s="477"/>
      <c r="E19" s="477"/>
      <c r="F19" s="475"/>
      <c r="G19" s="466"/>
      <c r="H19" s="466"/>
      <c r="I19" s="475"/>
      <c r="J19" s="475"/>
      <c r="K19" s="475"/>
      <c r="L19" s="258" t="s">
        <v>175</v>
      </c>
      <c r="M19" s="258" t="s">
        <v>176</v>
      </c>
      <c r="N19" s="258" t="s">
        <v>272</v>
      </c>
      <c r="O19" s="475"/>
      <c r="P19" s="475"/>
      <c r="Q19" s="481"/>
      <c r="R19" s="475"/>
    </row>
    <row r="20" spans="1:18" ht="405.75" customHeight="1" x14ac:dyDescent="0.25">
      <c r="A20" s="259">
        <v>1</v>
      </c>
      <c r="B20" s="265" t="s">
        <v>250</v>
      </c>
      <c r="C20" s="173" t="s">
        <v>489</v>
      </c>
      <c r="D20" s="297" t="s">
        <v>490</v>
      </c>
      <c r="E20" s="299" t="s">
        <v>491</v>
      </c>
      <c r="F20" s="298" t="s">
        <v>492</v>
      </c>
      <c r="G20" s="297" t="s">
        <v>493</v>
      </c>
      <c r="H20" s="291" t="s">
        <v>494</v>
      </c>
      <c r="I20" s="296" t="s">
        <v>288</v>
      </c>
      <c r="J20" s="296" t="s">
        <v>289</v>
      </c>
      <c r="K20" s="260">
        <v>8000</v>
      </c>
      <c r="L20" s="260">
        <v>0</v>
      </c>
      <c r="M20" s="260">
        <v>1000</v>
      </c>
      <c r="N20" s="168">
        <f t="shared" ref="N20:N22" si="0">SUM(L20:M20)</f>
        <v>1000</v>
      </c>
      <c r="O20" s="168">
        <f>N20-K20</f>
        <v>-7000</v>
      </c>
      <c r="P20" s="168">
        <f>IFERROR(O20/K20*100,0)</f>
        <v>-87.5</v>
      </c>
      <c r="Q20" s="168">
        <f>IFERROR(N20/$N$24*100,0)</f>
        <v>10</v>
      </c>
      <c r="R20" s="265" t="s">
        <v>418</v>
      </c>
    </row>
    <row r="21" spans="1:18" ht="321.75" customHeight="1" x14ac:dyDescent="0.25">
      <c r="A21" s="259">
        <v>2</v>
      </c>
      <c r="B21" s="301" t="s">
        <v>250</v>
      </c>
      <c r="C21" s="300" t="s">
        <v>473</v>
      </c>
      <c r="D21" s="303" t="s">
        <v>477</v>
      </c>
      <c r="E21" s="303" t="s">
        <v>498</v>
      </c>
      <c r="F21" s="302" t="s">
        <v>499</v>
      </c>
      <c r="G21" s="302" t="s">
        <v>500</v>
      </c>
      <c r="H21" s="291" t="s">
        <v>494</v>
      </c>
      <c r="I21" s="257" t="s">
        <v>288</v>
      </c>
      <c r="J21" s="257" t="s">
        <v>289</v>
      </c>
      <c r="K21" s="260">
        <v>5000</v>
      </c>
      <c r="L21" s="260">
        <v>0</v>
      </c>
      <c r="M21" s="260">
        <v>1000</v>
      </c>
      <c r="N21" s="168">
        <f t="shared" si="0"/>
        <v>1000</v>
      </c>
      <c r="O21" s="168">
        <f t="shared" ref="O21:O25" si="1">N21-K21</f>
        <v>-4000</v>
      </c>
      <c r="P21" s="168">
        <f t="shared" ref="P21:P23" si="2">IFERROR(O21/K21*100,0)</f>
        <v>-80</v>
      </c>
      <c r="Q21" s="168">
        <f>IFERROR(N21/$N$24*100,0)</f>
        <v>10</v>
      </c>
      <c r="R21" s="336" t="s">
        <v>418</v>
      </c>
    </row>
    <row r="22" spans="1:18" ht="193.5" customHeight="1" x14ac:dyDescent="0.25">
      <c r="A22" s="259">
        <v>3</v>
      </c>
      <c r="B22" s="265" t="s">
        <v>300</v>
      </c>
      <c r="C22" s="265" t="s">
        <v>501</v>
      </c>
      <c r="D22" s="265" t="s">
        <v>503</v>
      </c>
      <c r="E22" s="265" t="s">
        <v>504</v>
      </c>
      <c r="F22" s="265" t="s">
        <v>502</v>
      </c>
      <c r="G22" s="265" t="s">
        <v>505</v>
      </c>
      <c r="H22" s="265" t="s">
        <v>494</v>
      </c>
      <c r="I22" s="265" t="s">
        <v>506</v>
      </c>
      <c r="J22" s="265" t="s">
        <v>507</v>
      </c>
      <c r="K22" s="265">
        <v>0</v>
      </c>
      <c r="L22" s="265">
        <v>0</v>
      </c>
      <c r="M22" s="260">
        <v>8000</v>
      </c>
      <c r="N22" s="168">
        <f t="shared" si="0"/>
        <v>8000</v>
      </c>
      <c r="O22" s="168">
        <f t="shared" si="1"/>
        <v>8000</v>
      </c>
      <c r="P22" s="168">
        <f t="shared" si="2"/>
        <v>0</v>
      </c>
      <c r="Q22" s="168">
        <f>IFERROR(N22/$N$24*100,0)</f>
        <v>80</v>
      </c>
      <c r="R22" s="336" t="s">
        <v>418</v>
      </c>
    </row>
    <row r="23" spans="1:18" ht="26.25" x14ac:dyDescent="0.25">
      <c r="A23" s="259">
        <v>10</v>
      </c>
      <c r="B23" s="265">
        <v>1</v>
      </c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168">
        <v>0</v>
      </c>
      <c r="O23" s="168">
        <f t="shared" si="1"/>
        <v>0</v>
      </c>
      <c r="P23" s="168">
        <f t="shared" si="2"/>
        <v>0</v>
      </c>
      <c r="Q23" s="168">
        <f>IFERROR(N23/$N$24*100,0)</f>
        <v>0</v>
      </c>
      <c r="R23" s="265"/>
    </row>
    <row r="24" spans="1:18" ht="26.25" x14ac:dyDescent="0.4">
      <c r="A24" s="482" t="s">
        <v>3</v>
      </c>
      <c r="B24" s="483"/>
      <c r="C24" s="483"/>
      <c r="D24" s="483"/>
      <c r="E24" s="483"/>
      <c r="F24" s="483"/>
      <c r="G24" s="483"/>
      <c r="H24" s="483"/>
      <c r="I24" s="483"/>
      <c r="J24" s="484"/>
      <c r="K24" s="261">
        <f>SUM(K20:K23)</f>
        <v>13000</v>
      </c>
      <c r="L24" s="261">
        <f>SUM(L20:L23)</f>
        <v>0</v>
      </c>
      <c r="M24" s="261">
        <f>SUM(M20:M23)</f>
        <v>10000</v>
      </c>
      <c r="N24" s="261">
        <f>SUM(N20:N23)</f>
        <v>10000</v>
      </c>
      <c r="O24" s="261">
        <f t="shared" si="1"/>
        <v>-3000</v>
      </c>
      <c r="P24" s="261">
        <f>SUM(P20:P23)</f>
        <v>-167.5</v>
      </c>
      <c r="Q24" s="261">
        <f>SUM(Q20:Q23)</f>
        <v>100</v>
      </c>
      <c r="R24" s="262"/>
    </row>
    <row r="25" spans="1:18" s="321" customFormat="1" ht="26.25" x14ac:dyDescent="0.4">
      <c r="A25" s="318"/>
      <c r="B25" s="318"/>
      <c r="C25" s="318"/>
      <c r="D25" s="318"/>
      <c r="E25" s="318"/>
      <c r="F25" s="318"/>
      <c r="G25" s="318"/>
      <c r="H25" s="318"/>
      <c r="I25" s="318"/>
      <c r="J25" s="318"/>
      <c r="K25" s="322">
        <f>'[1]Quadro Geral'!$I$29</f>
        <v>13000</v>
      </c>
      <c r="L25" s="322">
        <f>'[1]Quadro Geral'!$J$29</f>
        <v>0</v>
      </c>
      <c r="M25" s="322">
        <f>'[1]Quadro Geral'!$K$29</f>
        <v>10000</v>
      </c>
      <c r="N25" s="322">
        <f>'[1]Quadro Geral'!$L$29</f>
        <v>10000</v>
      </c>
      <c r="O25" s="322">
        <f t="shared" si="1"/>
        <v>-3000</v>
      </c>
      <c r="P25" s="319"/>
      <c r="Q25" s="319"/>
      <c r="R25" s="320"/>
    </row>
    <row r="26" spans="1:18" ht="26.25" x14ac:dyDescent="0.4">
      <c r="A26" s="486" t="s">
        <v>273</v>
      </c>
      <c r="B26" s="486"/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486"/>
      <c r="Q26" s="486"/>
      <c r="R26" s="486"/>
    </row>
    <row r="27" spans="1:18" ht="26.25" x14ac:dyDescent="0.25">
      <c r="A27" s="467" t="s">
        <v>110</v>
      </c>
      <c r="B27" s="468"/>
      <c r="C27" s="468"/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9"/>
    </row>
    <row r="28" spans="1:18" ht="26.25" x14ac:dyDescent="0.4">
      <c r="A28" s="472"/>
      <c r="B28" s="473"/>
      <c r="C28" s="473"/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473"/>
      <c r="Q28" s="473"/>
      <c r="R28" s="474"/>
    </row>
    <row r="29" spans="1:18" ht="26.25" x14ac:dyDescent="0.4">
      <c r="A29" s="485" t="s">
        <v>274</v>
      </c>
      <c r="B29" s="485"/>
      <c r="C29" s="485"/>
      <c r="D29" s="485"/>
      <c r="E29" s="485"/>
      <c r="F29" s="485"/>
      <c r="G29" s="485"/>
      <c r="H29" s="485"/>
      <c r="I29" s="485"/>
      <c r="J29" s="263"/>
      <c r="K29" s="263"/>
      <c r="L29" s="263"/>
      <c r="M29" s="263"/>
      <c r="N29" s="263"/>
      <c r="O29" s="263"/>
      <c r="P29" s="263"/>
      <c r="Q29" s="263"/>
      <c r="R29" s="263"/>
    </row>
    <row r="30" spans="1:18" ht="26.25" x14ac:dyDescent="0.4">
      <c r="A30" s="264" t="s">
        <v>275</v>
      </c>
      <c r="B30" s="264"/>
      <c r="C30" s="464" t="s">
        <v>276</v>
      </c>
      <c r="D30" s="464"/>
      <c r="E30" s="464"/>
      <c r="F30" s="464"/>
      <c r="G30" s="464"/>
      <c r="H30" s="464"/>
      <c r="I30" s="464"/>
      <c r="R30" s="256"/>
    </row>
    <row r="31" spans="1:18" ht="26.25" x14ac:dyDescent="0.4">
      <c r="A31" s="264" t="s">
        <v>277</v>
      </c>
      <c r="B31" s="264"/>
      <c r="C31" s="464" t="s">
        <v>278</v>
      </c>
      <c r="D31" s="464"/>
      <c r="E31" s="464"/>
      <c r="F31" s="464"/>
      <c r="G31" s="464"/>
      <c r="H31" s="464"/>
      <c r="I31" s="464"/>
      <c r="R31" s="256"/>
    </row>
    <row r="32" spans="1:18" ht="26.25" x14ac:dyDescent="0.4">
      <c r="A32" s="264" t="s">
        <v>279</v>
      </c>
      <c r="B32" s="264"/>
      <c r="C32" s="464" t="s">
        <v>280</v>
      </c>
      <c r="D32" s="464"/>
      <c r="E32" s="464"/>
      <c r="F32" s="464"/>
      <c r="G32" s="464"/>
      <c r="H32" s="464"/>
      <c r="I32" s="464"/>
      <c r="R32" s="256"/>
    </row>
    <row r="33" spans="1:18" ht="26.25" x14ac:dyDescent="0.4">
      <c r="A33" s="264" t="s">
        <v>281</v>
      </c>
      <c r="B33" s="264"/>
      <c r="C33" s="464" t="s">
        <v>282</v>
      </c>
      <c r="D33" s="464"/>
      <c r="E33" s="464"/>
      <c r="F33" s="464"/>
      <c r="G33" s="464"/>
      <c r="H33" s="464"/>
      <c r="I33" s="464"/>
      <c r="R33" s="256"/>
    </row>
  </sheetData>
  <mergeCells count="48">
    <mergeCell ref="C32:I32"/>
    <mergeCell ref="C33:I33"/>
    <mergeCell ref="A26:R26"/>
    <mergeCell ref="A27:R27"/>
    <mergeCell ref="A28:R28"/>
    <mergeCell ref="A29:I29"/>
    <mergeCell ref="C30:I30"/>
    <mergeCell ref="C31:I31"/>
    <mergeCell ref="A24:J24"/>
    <mergeCell ref="D18:D19"/>
    <mergeCell ref="E18:E19"/>
    <mergeCell ref="F18:F19"/>
    <mergeCell ref="G18:G19"/>
    <mergeCell ref="H18:H19"/>
    <mergeCell ref="I18:I19"/>
    <mergeCell ref="J18:J19"/>
    <mergeCell ref="A16:R16"/>
    <mergeCell ref="A17:A19"/>
    <mergeCell ref="B17:B19"/>
    <mergeCell ref="C17:H17"/>
    <mergeCell ref="I17:J17"/>
    <mergeCell ref="K17:N17"/>
    <mergeCell ref="O17:P17"/>
    <mergeCell ref="Q17:Q19"/>
    <mergeCell ref="R17:R19"/>
    <mergeCell ref="C18:C19"/>
    <mergeCell ref="K18:K19"/>
    <mergeCell ref="L18:N18"/>
    <mergeCell ref="O18:O19"/>
    <mergeCell ref="P18:P19"/>
    <mergeCell ref="A13:I13"/>
    <mergeCell ref="J13:R13"/>
    <mergeCell ref="A14:I14"/>
    <mergeCell ref="J14:R14"/>
    <mergeCell ref="A15:I15"/>
    <mergeCell ref="J15:R15"/>
    <mergeCell ref="A10:I10"/>
    <mergeCell ref="J10:R10"/>
    <mergeCell ref="A11:I11"/>
    <mergeCell ref="J11:R11"/>
    <mergeCell ref="A12:I12"/>
    <mergeCell ref="J12:R12"/>
    <mergeCell ref="A6:R6"/>
    <mergeCell ref="A7:R7"/>
    <mergeCell ref="A8:I8"/>
    <mergeCell ref="J8:R8"/>
    <mergeCell ref="A9:I9"/>
    <mergeCell ref="J9:R9"/>
  </mergeCells>
  <pageMargins left="0.511811024" right="0.511811024" top="0.78740157499999996" bottom="0.78740157499999996" header="0.31496062000000002" footer="0.31496062000000002"/>
  <pageSetup paperSize="9" scale="13" orientation="portrait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R39"/>
  <sheetViews>
    <sheetView showGridLines="0" view="pageBreakPreview" topLeftCell="A24" zoomScale="60" zoomScaleNormal="50" workbookViewId="0">
      <selection activeCell="D21" sqref="D21"/>
    </sheetView>
  </sheetViews>
  <sheetFormatPr defaultRowHeight="15" x14ac:dyDescent="0.25"/>
  <cols>
    <col min="1" max="1" width="6.5703125" style="255" bestFit="1" customWidth="1"/>
    <col min="2" max="2" width="23" style="255" customWidth="1"/>
    <col min="3" max="3" width="43.140625" style="255" customWidth="1"/>
    <col min="4" max="4" width="71.28515625" style="255" customWidth="1"/>
    <col min="5" max="5" width="49.140625" style="255" customWidth="1"/>
    <col min="6" max="6" width="77" style="255" customWidth="1"/>
    <col min="7" max="7" width="66.5703125" style="255" bestFit="1" customWidth="1"/>
    <col min="8" max="8" width="50.140625" style="255" bestFit="1" customWidth="1"/>
    <col min="9" max="10" width="22.28515625" style="255" bestFit="1" customWidth="1"/>
    <col min="11" max="11" width="29.85546875" style="255" customWidth="1"/>
    <col min="12" max="12" width="21.5703125" style="255" bestFit="1" customWidth="1"/>
    <col min="13" max="13" width="22.28515625" style="255" bestFit="1" customWidth="1"/>
    <col min="14" max="14" width="28.85546875" style="255" customWidth="1"/>
    <col min="15" max="15" width="47.5703125" style="255" bestFit="1" customWidth="1"/>
    <col min="16" max="16" width="14.140625" style="255" bestFit="1" customWidth="1"/>
    <col min="17" max="17" width="17" style="255" bestFit="1" customWidth="1"/>
    <col min="18" max="18" width="49.42578125" style="255" bestFit="1" customWidth="1"/>
    <col min="19" max="16384" width="9.140625" style="255"/>
  </cols>
  <sheetData>
    <row r="2" spans="1:18" ht="54.75" customHeight="1" x14ac:dyDescent="0.25"/>
    <row r="3" spans="1:18" ht="54.75" customHeight="1" x14ac:dyDescent="0.25"/>
    <row r="4" spans="1:18" ht="54.75" customHeight="1" x14ac:dyDescent="0.25"/>
    <row r="5" spans="1:18" ht="54.75" customHeight="1" x14ac:dyDescent="0.25"/>
    <row r="6" spans="1:18" ht="54.75" customHeight="1" x14ac:dyDescent="0.25">
      <c r="A6" s="489" t="s">
        <v>252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</row>
    <row r="7" spans="1:18" ht="26.25" x14ac:dyDescent="0.25">
      <c r="A7" s="490" t="s">
        <v>253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</row>
    <row r="8" spans="1:18" ht="26.25" x14ac:dyDescent="0.4">
      <c r="A8" s="476" t="s">
        <v>132</v>
      </c>
      <c r="B8" s="476"/>
      <c r="C8" s="476"/>
      <c r="D8" s="476"/>
      <c r="E8" s="476"/>
      <c r="F8" s="476"/>
      <c r="G8" s="476"/>
      <c r="H8" s="476"/>
      <c r="I8" s="476"/>
      <c r="J8" s="470" t="s">
        <v>243</v>
      </c>
      <c r="K8" s="470"/>
      <c r="L8" s="470"/>
      <c r="M8" s="470"/>
      <c r="N8" s="470"/>
      <c r="O8" s="470"/>
      <c r="P8" s="470"/>
      <c r="Q8" s="470"/>
      <c r="R8" s="470"/>
    </row>
    <row r="9" spans="1:18" ht="26.25" x14ac:dyDescent="0.4">
      <c r="A9" s="476" t="s">
        <v>145</v>
      </c>
      <c r="B9" s="476"/>
      <c r="C9" s="476"/>
      <c r="D9" s="476"/>
      <c r="E9" s="476"/>
      <c r="F9" s="476"/>
      <c r="G9" s="476"/>
      <c r="H9" s="476"/>
      <c r="I9" s="476"/>
      <c r="J9" s="470" t="s">
        <v>508</v>
      </c>
      <c r="K9" s="470"/>
      <c r="L9" s="470"/>
      <c r="M9" s="470"/>
      <c r="N9" s="470"/>
      <c r="O9" s="470"/>
      <c r="P9" s="470"/>
      <c r="Q9" s="470"/>
      <c r="R9" s="470"/>
    </row>
    <row r="10" spans="1:18" ht="26.25" x14ac:dyDescent="0.4">
      <c r="A10" s="476" t="s">
        <v>254</v>
      </c>
      <c r="B10" s="476"/>
      <c r="C10" s="476"/>
      <c r="D10" s="476"/>
      <c r="E10" s="476"/>
      <c r="F10" s="476"/>
      <c r="G10" s="476"/>
      <c r="H10" s="476"/>
      <c r="I10" s="476"/>
      <c r="J10" s="470" t="s">
        <v>296</v>
      </c>
      <c r="K10" s="470"/>
      <c r="L10" s="470"/>
      <c r="M10" s="470"/>
      <c r="N10" s="470"/>
      <c r="O10" s="470"/>
      <c r="P10" s="470"/>
      <c r="Q10" s="470"/>
      <c r="R10" s="470"/>
    </row>
    <row r="11" spans="1:18" ht="24" customHeight="1" x14ac:dyDescent="0.4">
      <c r="A11" s="476" t="s">
        <v>146</v>
      </c>
      <c r="B11" s="476"/>
      <c r="C11" s="476"/>
      <c r="D11" s="476"/>
      <c r="E11" s="476"/>
      <c r="F11" s="476"/>
      <c r="G11" s="476"/>
      <c r="H11" s="476"/>
      <c r="I11" s="476"/>
      <c r="J11" s="471" t="s">
        <v>509</v>
      </c>
      <c r="K11" s="471"/>
      <c r="L11" s="471"/>
      <c r="M11" s="471"/>
      <c r="N11" s="471"/>
      <c r="O11" s="471"/>
      <c r="P11" s="471"/>
      <c r="Q11" s="471"/>
      <c r="R11" s="471"/>
    </row>
    <row r="12" spans="1:18" ht="66.75" customHeight="1" x14ac:dyDescent="0.4">
      <c r="A12" s="476" t="s">
        <v>147</v>
      </c>
      <c r="B12" s="476"/>
      <c r="C12" s="476"/>
      <c r="D12" s="476"/>
      <c r="E12" s="476"/>
      <c r="F12" s="476"/>
      <c r="G12" s="476"/>
      <c r="H12" s="476"/>
      <c r="I12" s="476"/>
      <c r="J12" s="471" t="s">
        <v>559</v>
      </c>
      <c r="K12" s="471"/>
      <c r="L12" s="471"/>
      <c r="M12" s="471"/>
      <c r="N12" s="471"/>
      <c r="O12" s="471"/>
      <c r="P12" s="471"/>
      <c r="Q12" s="471"/>
      <c r="R12" s="471"/>
    </row>
    <row r="13" spans="1:18" ht="26.25" x14ac:dyDescent="0.4">
      <c r="A13" s="476" t="s">
        <v>148</v>
      </c>
      <c r="B13" s="476"/>
      <c r="C13" s="476"/>
      <c r="D13" s="476"/>
      <c r="E13" s="476"/>
      <c r="F13" s="476"/>
      <c r="G13" s="476"/>
      <c r="H13" s="476"/>
      <c r="I13" s="476"/>
      <c r="J13" s="471" t="s">
        <v>40</v>
      </c>
      <c r="K13" s="471"/>
      <c r="L13" s="471"/>
      <c r="M13" s="471"/>
      <c r="N13" s="471"/>
      <c r="O13" s="471"/>
      <c r="P13" s="471"/>
      <c r="Q13" s="471"/>
      <c r="R13" s="471"/>
    </row>
    <row r="14" spans="1:18" ht="26.25" x14ac:dyDescent="0.4">
      <c r="A14" s="476" t="s">
        <v>255</v>
      </c>
      <c r="B14" s="476"/>
      <c r="C14" s="476"/>
      <c r="D14" s="476"/>
      <c r="E14" s="476"/>
      <c r="F14" s="476"/>
      <c r="G14" s="476"/>
      <c r="H14" s="476"/>
      <c r="I14" s="476"/>
      <c r="J14" s="471" t="s">
        <v>36</v>
      </c>
      <c r="K14" s="471"/>
      <c r="L14" s="471"/>
      <c r="M14" s="471"/>
      <c r="N14" s="471"/>
      <c r="O14" s="471"/>
      <c r="P14" s="471"/>
      <c r="Q14" s="471"/>
      <c r="R14" s="471"/>
    </row>
    <row r="15" spans="1:18" ht="26.25" x14ac:dyDescent="0.4">
      <c r="A15" s="487" t="s">
        <v>149</v>
      </c>
      <c r="B15" s="487"/>
      <c r="C15" s="487"/>
      <c r="D15" s="487"/>
      <c r="E15" s="487"/>
      <c r="F15" s="487"/>
      <c r="G15" s="487"/>
      <c r="H15" s="487"/>
      <c r="I15" s="487"/>
      <c r="J15" s="488" t="s">
        <v>510</v>
      </c>
      <c r="K15" s="488"/>
      <c r="L15" s="488"/>
      <c r="M15" s="488"/>
      <c r="N15" s="488"/>
      <c r="O15" s="488"/>
      <c r="P15" s="488"/>
      <c r="Q15" s="488"/>
      <c r="R15" s="488"/>
    </row>
    <row r="16" spans="1:18" ht="26.25" x14ac:dyDescent="0.25">
      <c r="A16" s="480"/>
      <c r="B16" s="480"/>
      <c r="C16" s="480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</row>
    <row r="17" spans="1:18" ht="26.25" x14ac:dyDescent="0.25">
      <c r="A17" s="475" t="s">
        <v>256</v>
      </c>
      <c r="B17" s="475" t="s">
        <v>169</v>
      </c>
      <c r="C17" s="478" t="s">
        <v>257</v>
      </c>
      <c r="D17" s="492"/>
      <c r="E17" s="492"/>
      <c r="F17" s="492"/>
      <c r="G17" s="492"/>
      <c r="H17" s="479"/>
      <c r="I17" s="478" t="s">
        <v>258</v>
      </c>
      <c r="J17" s="479"/>
      <c r="K17" s="475" t="s">
        <v>259</v>
      </c>
      <c r="L17" s="475"/>
      <c r="M17" s="475"/>
      <c r="N17" s="475"/>
      <c r="O17" s="475" t="s">
        <v>15</v>
      </c>
      <c r="P17" s="475"/>
      <c r="Q17" s="481" t="s">
        <v>260</v>
      </c>
      <c r="R17" s="475" t="s">
        <v>261</v>
      </c>
    </row>
    <row r="18" spans="1:18" ht="26.25" x14ac:dyDescent="0.25">
      <c r="A18" s="475"/>
      <c r="B18" s="475"/>
      <c r="C18" s="475" t="s">
        <v>262</v>
      </c>
      <c r="D18" s="465" t="s">
        <v>263</v>
      </c>
      <c r="E18" s="465" t="s">
        <v>264</v>
      </c>
      <c r="F18" s="475" t="s">
        <v>265</v>
      </c>
      <c r="G18" s="465" t="s">
        <v>266</v>
      </c>
      <c r="H18" s="465" t="s">
        <v>267</v>
      </c>
      <c r="I18" s="475" t="s">
        <v>268</v>
      </c>
      <c r="J18" s="475" t="s">
        <v>269</v>
      </c>
      <c r="K18" s="475" t="s">
        <v>172</v>
      </c>
      <c r="L18" s="475" t="s">
        <v>171</v>
      </c>
      <c r="M18" s="475"/>
      <c r="N18" s="475"/>
      <c r="O18" s="475" t="s">
        <v>270</v>
      </c>
      <c r="P18" s="475" t="s">
        <v>271</v>
      </c>
      <c r="Q18" s="481"/>
      <c r="R18" s="475"/>
    </row>
    <row r="19" spans="1:18" ht="78.75" x14ac:dyDescent="0.25">
      <c r="A19" s="475"/>
      <c r="B19" s="475"/>
      <c r="C19" s="475"/>
      <c r="D19" s="477"/>
      <c r="E19" s="477"/>
      <c r="F19" s="475"/>
      <c r="G19" s="466"/>
      <c r="H19" s="466"/>
      <c r="I19" s="475"/>
      <c r="J19" s="475"/>
      <c r="K19" s="475"/>
      <c r="L19" s="258" t="s">
        <v>175</v>
      </c>
      <c r="M19" s="258" t="s">
        <v>176</v>
      </c>
      <c r="N19" s="258" t="s">
        <v>272</v>
      </c>
      <c r="O19" s="475"/>
      <c r="P19" s="475"/>
      <c r="Q19" s="481"/>
      <c r="R19" s="475"/>
    </row>
    <row r="20" spans="1:18" ht="105" x14ac:dyDescent="0.25">
      <c r="A20" s="259">
        <v>1</v>
      </c>
      <c r="B20" s="265" t="s">
        <v>355</v>
      </c>
      <c r="C20" s="199" t="s">
        <v>517</v>
      </c>
      <c r="D20" s="199" t="s">
        <v>515</v>
      </c>
      <c r="E20" s="199" t="s">
        <v>516</v>
      </c>
      <c r="F20" s="199" t="s">
        <v>475</v>
      </c>
      <c r="G20" s="199" t="s">
        <v>514</v>
      </c>
      <c r="H20" s="305" t="s">
        <v>508</v>
      </c>
      <c r="I20" s="198" t="s">
        <v>288</v>
      </c>
      <c r="J20" s="198" t="s">
        <v>289</v>
      </c>
      <c r="K20" s="306">
        <v>1000</v>
      </c>
      <c r="L20" s="306">
        <v>0</v>
      </c>
      <c r="M20" s="306">
        <v>0</v>
      </c>
      <c r="N20" s="306">
        <f t="shared" ref="N20" si="0">SUM(L20:M20)</f>
        <v>0</v>
      </c>
      <c r="O20" s="306">
        <f>N20-K20</f>
        <v>-1000</v>
      </c>
      <c r="P20" s="306">
        <f>IFERROR(O20/K20*100,0)</f>
        <v>-100</v>
      </c>
      <c r="Q20" s="306">
        <f>IFERROR(N20/$N$30*100,0)</f>
        <v>0</v>
      </c>
      <c r="R20" s="305" t="s">
        <v>508</v>
      </c>
    </row>
    <row r="21" spans="1:18" ht="321.75" customHeight="1" x14ac:dyDescent="0.25">
      <c r="A21" s="259">
        <v>2</v>
      </c>
      <c r="B21" s="265" t="s">
        <v>250</v>
      </c>
      <c r="C21" s="304" t="s">
        <v>511</v>
      </c>
      <c r="D21" s="304" t="s">
        <v>518</v>
      </c>
      <c r="E21" s="304" t="s">
        <v>512</v>
      </c>
      <c r="F21" s="304" t="s">
        <v>513</v>
      </c>
      <c r="G21" s="304" t="s">
        <v>514</v>
      </c>
      <c r="H21" s="265" t="s">
        <v>508</v>
      </c>
      <c r="I21" s="257" t="s">
        <v>288</v>
      </c>
      <c r="J21" s="257" t="s">
        <v>289</v>
      </c>
      <c r="K21" s="260">
        <v>5000</v>
      </c>
      <c r="L21" s="260">
        <v>0</v>
      </c>
      <c r="M21" s="260">
        <v>1500</v>
      </c>
      <c r="N21" s="168">
        <f>SUM(L21:M21)</f>
        <v>1500</v>
      </c>
      <c r="O21" s="168">
        <f t="shared" ref="O21:O31" si="1">N21-K21</f>
        <v>-3500</v>
      </c>
      <c r="P21" s="168">
        <f t="shared" ref="P21:P29" si="2">IFERROR(O21/K21*100,0)</f>
        <v>-70</v>
      </c>
      <c r="Q21" s="168">
        <f t="shared" ref="Q21:Q29" si="3">IFERROR(N21/$N$30*100,0)</f>
        <v>15</v>
      </c>
      <c r="R21" s="307" t="s">
        <v>508</v>
      </c>
    </row>
    <row r="22" spans="1:18" ht="193.5" customHeight="1" x14ac:dyDescent="0.25">
      <c r="A22" s="259">
        <v>3</v>
      </c>
      <c r="B22" s="265" t="s">
        <v>250</v>
      </c>
      <c r="C22" s="309" t="s">
        <v>519</v>
      </c>
      <c r="D22" s="309" t="s">
        <v>523</v>
      </c>
      <c r="E22" s="309" t="s">
        <v>520</v>
      </c>
      <c r="F22" s="309" t="s">
        <v>521</v>
      </c>
      <c r="G22" s="309" t="s">
        <v>522</v>
      </c>
      <c r="H22" s="265" t="s">
        <v>508</v>
      </c>
      <c r="I22" s="265" t="s">
        <v>524</v>
      </c>
      <c r="J22" s="265" t="s">
        <v>289</v>
      </c>
      <c r="K22" s="265">
        <v>7000</v>
      </c>
      <c r="L22" s="265">
        <v>0</v>
      </c>
      <c r="M22" s="260">
        <v>1500</v>
      </c>
      <c r="N22" s="168">
        <f t="shared" ref="N22:N24" si="4">SUM(L22:M22)</f>
        <v>1500</v>
      </c>
      <c r="O22" s="168">
        <f t="shared" si="1"/>
        <v>-5500</v>
      </c>
      <c r="P22" s="168">
        <f t="shared" si="2"/>
        <v>-78.571428571428569</v>
      </c>
      <c r="Q22" s="168">
        <f t="shared" si="3"/>
        <v>15</v>
      </c>
      <c r="R22" s="307" t="s">
        <v>508</v>
      </c>
    </row>
    <row r="23" spans="1:18" ht="157.5" x14ac:dyDescent="0.25">
      <c r="A23" s="259">
        <v>4</v>
      </c>
      <c r="B23" s="265" t="s">
        <v>300</v>
      </c>
      <c r="C23" s="308" t="s">
        <v>464</v>
      </c>
      <c r="D23" s="308" t="s">
        <v>525</v>
      </c>
      <c r="E23" s="308" t="s">
        <v>465</v>
      </c>
      <c r="F23" s="310" t="s">
        <v>466</v>
      </c>
      <c r="G23" s="310" t="s">
        <v>467</v>
      </c>
      <c r="H23" s="265" t="s">
        <v>508</v>
      </c>
      <c r="I23" s="265" t="s">
        <v>524</v>
      </c>
      <c r="J23" s="265" t="s">
        <v>289</v>
      </c>
      <c r="K23" s="265">
        <v>0</v>
      </c>
      <c r="L23" s="265">
        <v>0</v>
      </c>
      <c r="M23" s="265">
        <v>4000</v>
      </c>
      <c r="N23" s="168">
        <f t="shared" si="4"/>
        <v>4000</v>
      </c>
      <c r="O23" s="168">
        <f t="shared" si="1"/>
        <v>4000</v>
      </c>
      <c r="P23" s="168">
        <f t="shared" si="2"/>
        <v>0</v>
      </c>
      <c r="Q23" s="168">
        <f t="shared" si="3"/>
        <v>40</v>
      </c>
      <c r="R23" s="309" t="s">
        <v>508</v>
      </c>
    </row>
    <row r="24" spans="1:18" ht="186" customHeight="1" x14ac:dyDescent="0.25">
      <c r="A24" s="259">
        <v>5</v>
      </c>
      <c r="B24" s="265" t="s">
        <v>300</v>
      </c>
      <c r="C24" s="265" t="s">
        <v>526</v>
      </c>
      <c r="D24" s="265" t="s">
        <v>527</v>
      </c>
      <c r="E24" s="265" t="s">
        <v>529</v>
      </c>
      <c r="F24" s="265" t="s">
        <v>528</v>
      </c>
      <c r="G24" s="265" t="s">
        <v>530</v>
      </c>
      <c r="H24" s="265" t="s">
        <v>508</v>
      </c>
      <c r="I24" s="265" t="s">
        <v>524</v>
      </c>
      <c r="J24" s="265" t="s">
        <v>289</v>
      </c>
      <c r="K24" s="265">
        <v>0</v>
      </c>
      <c r="L24" s="265">
        <v>0</v>
      </c>
      <c r="M24" s="265">
        <v>3000</v>
      </c>
      <c r="N24" s="168">
        <f t="shared" si="4"/>
        <v>3000</v>
      </c>
      <c r="O24" s="168">
        <f t="shared" si="1"/>
        <v>3000</v>
      </c>
      <c r="P24" s="168">
        <f t="shared" si="2"/>
        <v>0</v>
      </c>
      <c r="Q24" s="168">
        <f t="shared" si="3"/>
        <v>30</v>
      </c>
      <c r="R24" s="309" t="s">
        <v>508</v>
      </c>
    </row>
    <row r="25" spans="1:18" ht="26.25" x14ac:dyDescent="0.25">
      <c r="A25" s="259">
        <v>6</v>
      </c>
      <c r="B25" s="265">
        <v>1</v>
      </c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168">
        <v>0</v>
      </c>
      <c r="O25" s="168">
        <f t="shared" si="1"/>
        <v>0</v>
      </c>
      <c r="P25" s="168">
        <f t="shared" si="2"/>
        <v>0</v>
      </c>
      <c r="Q25" s="168">
        <f t="shared" si="3"/>
        <v>0</v>
      </c>
      <c r="R25" s="265"/>
    </row>
    <row r="26" spans="1:18" ht="26.25" x14ac:dyDescent="0.25">
      <c r="A26" s="259">
        <v>7</v>
      </c>
      <c r="B26" s="265">
        <v>1</v>
      </c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168">
        <v>0</v>
      </c>
      <c r="O26" s="168">
        <f t="shared" si="1"/>
        <v>0</v>
      </c>
      <c r="P26" s="168">
        <f t="shared" si="2"/>
        <v>0</v>
      </c>
      <c r="Q26" s="168">
        <f t="shared" si="3"/>
        <v>0</v>
      </c>
      <c r="R26" s="265"/>
    </row>
    <row r="27" spans="1:18" ht="26.25" x14ac:dyDescent="0.25">
      <c r="A27" s="259">
        <v>8</v>
      </c>
      <c r="B27" s="265">
        <v>1</v>
      </c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168">
        <v>0</v>
      </c>
      <c r="O27" s="168">
        <f t="shared" si="1"/>
        <v>0</v>
      </c>
      <c r="P27" s="168">
        <f t="shared" si="2"/>
        <v>0</v>
      </c>
      <c r="Q27" s="168">
        <f t="shared" si="3"/>
        <v>0</v>
      </c>
      <c r="R27" s="265"/>
    </row>
    <row r="28" spans="1:18" ht="26.25" x14ac:dyDescent="0.25">
      <c r="A28" s="259">
        <v>9</v>
      </c>
      <c r="B28" s="265">
        <v>1</v>
      </c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168">
        <v>0</v>
      </c>
      <c r="O28" s="168">
        <f t="shared" si="1"/>
        <v>0</v>
      </c>
      <c r="P28" s="168">
        <f t="shared" si="2"/>
        <v>0</v>
      </c>
      <c r="Q28" s="168">
        <f t="shared" si="3"/>
        <v>0</v>
      </c>
      <c r="R28" s="265"/>
    </row>
    <row r="29" spans="1:18" ht="26.25" x14ac:dyDescent="0.25">
      <c r="A29" s="259">
        <v>10</v>
      </c>
      <c r="B29" s="265">
        <v>1</v>
      </c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168">
        <v>0</v>
      </c>
      <c r="O29" s="168">
        <f t="shared" si="1"/>
        <v>0</v>
      </c>
      <c r="P29" s="168">
        <f t="shared" si="2"/>
        <v>0</v>
      </c>
      <c r="Q29" s="168">
        <f t="shared" si="3"/>
        <v>0</v>
      </c>
      <c r="R29" s="265"/>
    </row>
    <row r="30" spans="1:18" ht="26.25" x14ac:dyDescent="0.4">
      <c r="A30" s="482" t="s">
        <v>3</v>
      </c>
      <c r="B30" s="483"/>
      <c r="C30" s="483"/>
      <c r="D30" s="483"/>
      <c r="E30" s="483"/>
      <c r="F30" s="483"/>
      <c r="G30" s="483"/>
      <c r="H30" s="483"/>
      <c r="I30" s="483"/>
      <c r="J30" s="484"/>
      <c r="K30" s="261">
        <f>SUM(K20:K29)</f>
        <v>13000</v>
      </c>
      <c r="L30" s="261">
        <f>SUM(L20:L29)</f>
        <v>0</v>
      </c>
      <c r="M30" s="261">
        <f t="shared" ref="M30:Q30" si="5">SUM(M20:M29)</f>
        <v>10000</v>
      </c>
      <c r="N30" s="261">
        <f t="shared" si="5"/>
        <v>10000</v>
      </c>
      <c r="O30" s="261">
        <f t="shared" si="1"/>
        <v>-3000</v>
      </c>
      <c r="P30" s="261">
        <f t="shared" si="5"/>
        <v>-248.57142857142856</v>
      </c>
      <c r="Q30" s="261">
        <f t="shared" si="5"/>
        <v>100</v>
      </c>
      <c r="R30" s="262"/>
    </row>
    <row r="31" spans="1:18" s="321" customFormat="1" ht="26.25" x14ac:dyDescent="0.4">
      <c r="A31" s="318"/>
      <c r="B31" s="318"/>
      <c r="C31" s="318"/>
      <c r="D31" s="318"/>
      <c r="E31" s="318"/>
      <c r="F31" s="318"/>
      <c r="G31" s="318"/>
      <c r="H31" s="318"/>
      <c r="I31" s="318"/>
      <c r="J31" s="318"/>
      <c r="K31" s="322">
        <f>'[1]Quadro Geral'!$I$31</f>
        <v>13000</v>
      </c>
      <c r="L31" s="322">
        <f>'[1]Quadro Geral'!$J$31</f>
        <v>0</v>
      </c>
      <c r="M31" s="322">
        <f>'[1]Quadro Geral'!$K$31</f>
        <v>10000</v>
      </c>
      <c r="N31" s="322">
        <f>'[1]Quadro Geral'!$L$31</f>
        <v>10000</v>
      </c>
      <c r="O31" s="322">
        <f t="shared" si="1"/>
        <v>-3000</v>
      </c>
      <c r="P31" s="319"/>
      <c r="Q31" s="319"/>
      <c r="R31" s="320"/>
    </row>
    <row r="32" spans="1:18" ht="26.25" x14ac:dyDescent="0.4">
      <c r="A32" s="486" t="s">
        <v>273</v>
      </c>
      <c r="B32" s="486"/>
      <c r="C32" s="486"/>
      <c r="D32" s="486"/>
      <c r="E32" s="486"/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486"/>
      <c r="Q32" s="486"/>
      <c r="R32" s="486"/>
    </row>
    <row r="33" spans="1:18" ht="26.25" x14ac:dyDescent="0.25">
      <c r="A33" s="467" t="s">
        <v>110</v>
      </c>
      <c r="B33" s="468"/>
      <c r="C33" s="468"/>
      <c r="D33" s="468"/>
      <c r="E33" s="468"/>
      <c r="F33" s="468"/>
      <c r="G33" s="468"/>
      <c r="H33" s="468"/>
      <c r="I33" s="468"/>
      <c r="J33" s="468"/>
      <c r="K33" s="468"/>
      <c r="L33" s="468"/>
      <c r="M33" s="468"/>
      <c r="N33" s="468"/>
      <c r="O33" s="468"/>
      <c r="P33" s="468"/>
      <c r="Q33" s="468"/>
      <c r="R33" s="469"/>
    </row>
    <row r="34" spans="1:18" ht="26.25" x14ac:dyDescent="0.4">
      <c r="A34" s="472"/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473"/>
      <c r="R34" s="474"/>
    </row>
    <row r="35" spans="1:18" ht="26.25" x14ac:dyDescent="0.4">
      <c r="A35" s="485" t="s">
        <v>274</v>
      </c>
      <c r="B35" s="485"/>
      <c r="C35" s="485"/>
      <c r="D35" s="485"/>
      <c r="E35" s="485"/>
      <c r="F35" s="485"/>
      <c r="G35" s="485"/>
      <c r="H35" s="485"/>
      <c r="I35" s="485"/>
      <c r="J35" s="263"/>
      <c r="K35" s="263"/>
      <c r="L35" s="263"/>
      <c r="M35" s="263"/>
      <c r="N35" s="263"/>
      <c r="O35" s="263"/>
      <c r="P35" s="263"/>
      <c r="Q35" s="263"/>
      <c r="R35" s="263"/>
    </row>
    <row r="36" spans="1:18" ht="26.25" x14ac:dyDescent="0.4">
      <c r="A36" s="264" t="s">
        <v>275</v>
      </c>
      <c r="B36" s="264"/>
      <c r="C36" s="464" t="s">
        <v>276</v>
      </c>
      <c r="D36" s="464"/>
      <c r="E36" s="464"/>
      <c r="F36" s="464"/>
      <c r="G36" s="464"/>
      <c r="H36" s="464"/>
      <c r="I36" s="464"/>
      <c r="R36" s="256"/>
    </row>
    <row r="37" spans="1:18" ht="26.25" x14ac:dyDescent="0.4">
      <c r="A37" s="264" t="s">
        <v>277</v>
      </c>
      <c r="B37" s="264"/>
      <c r="C37" s="464" t="s">
        <v>278</v>
      </c>
      <c r="D37" s="464"/>
      <c r="E37" s="464"/>
      <c r="F37" s="464"/>
      <c r="G37" s="464"/>
      <c r="H37" s="464"/>
      <c r="I37" s="464"/>
      <c r="R37" s="256"/>
    </row>
    <row r="38" spans="1:18" ht="26.25" x14ac:dyDescent="0.4">
      <c r="A38" s="264" t="s">
        <v>279</v>
      </c>
      <c r="B38" s="264"/>
      <c r="C38" s="464" t="s">
        <v>280</v>
      </c>
      <c r="D38" s="464"/>
      <c r="E38" s="464"/>
      <c r="F38" s="464"/>
      <c r="G38" s="464"/>
      <c r="H38" s="464"/>
      <c r="I38" s="464"/>
      <c r="R38" s="256"/>
    </row>
    <row r="39" spans="1:18" ht="26.25" x14ac:dyDescent="0.4">
      <c r="A39" s="264" t="s">
        <v>281</v>
      </c>
      <c r="B39" s="264"/>
      <c r="C39" s="464" t="s">
        <v>282</v>
      </c>
      <c r="D39" s="464"/>
      <c r="E39" s="464"/>
      <c r="F39" s="464"/>
      <c r="G39" s="464"/>
      <c r="H39" s="464"/>
      <c r="I39" s="464"/>
      <c r="R39" s="256"/>
    </row>
  </sheetData>
  <mergeCells count="48">
    <mergeCell ref="A30:J30"/>
    <mergeCell ref="D18:D19"/>
    <mergeCell ref="E18:E19"/>
    <mergeCell ref="F18:F19"/>
    <mergeCell ref="G18:G19"/>
    <mergeCell ref="H18:H19"/>
    <mergeCell ref="I18:I19"/>
    <mergeCell ref="C38:I38"/>
    <mergeCell ref="C39:I39"/>
    <mergeCell ref="A32:R32"/>
    <mergeCell ref="A33:R33"/>
    <mergeCell ref="A34:R34"/>
    <mergeCell ref="A35:I35"/>
    <mergeCell ref="C36:I36"/>
    <mergeCell ref="C37:I37"/>
    <mergeCell ref="J18:J19"/>
    <mergeCell ref="A16:R16"/>
    <mergeCell ref="A17:A19"/>
    <mergeCell ref="B17:B19"/>
    <mergeCell ref="C17:H17"/>
    <mergeCell ref="I17:J17"/>
    <mergeCell ref="K17:N17"/>
    <mergeCell ref="O17:P17"/>
    <mergeCell ref="Q17:Q19"/>
    <mergeCell ref="R17:R19"/>
    <mergeCell ref="C18:C19"/>
    <mergeCell ref="K18:K19"/>
    <mergeCell ref="L18:N18"/>
    <mergeCell ref="O18:O19"/>
    <mergeCell ref="P18:P19"/>
    <mergeCell ref="A13:I13"/>
    <mergeCell ref="J13:R13"/>
    <mergeCell ref="A14:I14"/>
    <mergeCell ref="J14:R14"/>
    <mergeCell ref="A15:I15"/>
    <mergeCell ref="J15:R15"/>
    <mergeCell ref="A10:I10"/>
    <mergeCell ref="J10:R10"/>
    <mergeCell ref="A11:I11"/>
    <mergeCell ref="J11:R11"/>
    <mergeCell ref="A12:I12"/>
    <mergeCell ref="J12:R12"/>
    <mergeCell ref="A6:R6"/>
    <mergeCell ref="A7:R7"/>
    <mergeCell ref="A8:I8"/>
    <mergeCell ref="J8:R8"/>
    <mergeCell ref="A9:I9"/>
    <mergeCell ref="J9:R9"/>
  </mergeCells>
  <pageMargins left="0.511811024" right="0.511811024" top="0.78740157499999996" bottom="0.78740157499999996" header="0.31496062000000002" footer="0.31496062000000002"/>
  <pageSetup paperSize="9" scale="13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2:N56"/>
  <sheetViews>
    <sheetView showGridLines="0" view="pageBreakPreview" topLeftCell="H1" zoomScale="80" zoomScaleNormal="70" zoomScaleSheetLayoutView="80" workbookViewId="0">
      <selection activeCell="J17" sqref="J17"/>
    </sheetView>
  </sheetViews>
  <sheetFormatPr defaultColWidth="9.140625" defaultRowHeight="15.75" x14ac:dyDescent="0.25"/>
  <cols>
    <col min="1" max="1" width="27.7109375" style="26" customWidth="1"/>
    <col min="2" max="2" width="8.5703125" style="26" customWidth="1"/>
    <col min="3" max="3" width="16.85546875" style="26" customWidth="1"/>
    <col min="4" max="4" width="72.5703125" style="26" customWidth="1"/>
    <col min="5" max="5" width="91.28515625" style="26" customWidth="1"/>
    <col min="6" max="6" width="70.42578125" style="26" customWidth="1"/>
    <col min="7" max="7" width="78.7109375" style="26" customWidth="1"/>
    <col min="8" max="8" width="74.140625" style="26" bestFit="1" customWidth="1"/>
    <col min="9" max="9" width="22.85546875" style="26" customWidth="1"/>
    <col min="10" max="10" width="20.85546875" style="26" customWidth="1"/>
    <col min="11" max="11" width="21.28515625" style="26" customWidth="1"/>
    <col min="12" max="12" width="23.5703125" style="26" customWidth="1"/>
    <col min="13" max="13" width="21.85546875" style="26" customWidth="1"/>
    <col min="14" max="14" width="19.42578125" style="26" customWidth="1"/>
    <col min="15" max="16384" width="9.140625" style="2"/>
  </cols>
  <sheetData>
    <row r="2" spans="1:14" ht="54" customHeight="1" x14ac:dyDescent="0.25"/>
    <row r="3" spans="1:14" x14ac:dyDescent="0.25">
      <c r="A3" s="349" t="s">
        <v>150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</row>
    <row r="4" spans="1:14" x14ac:dyDescent="0.25">
      <c r="A4" s="351" t="e">
        <f>#REF!</f>
        <v>#REF!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</row>
    <row r="5" spans="1:14" x14ac:dyDescent="0.25">
      <c r="A5" s="351" t="s">
        <v>178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</row>
    <row r="6" spans="1:14" s="44" customFormat="1" ht="32.25" customHeight="1" x14ac:dyDescent="0.25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s="4" customFormat="1" ht="23.25" customHeight="1" x14ac:dyDescent="0.25">
      <c r="A7" s="352" t="s">
        <v>152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 t="s">
        <v>26</v>
      </c>
    </row>
    <row r="8" spans="1:14" s="4" customFormat="1" ht="27" customHeight="1" x14ac:dyDescent="0.25">
      <c r="A8" s="350" t="s">
        <v>22</v>
      </c>
      <c r="B8" s="350" t="s">
        <v>64</v>
      </c>
      <c r="C8" s="350" t="s">
        <v>169</v>
      </c>
      <c r="D8" s="350" t="s">
        <v>23</v>
      </c>
      <c r="E8" s="350" t="s">
        <v>79</v>
      </c>
      <c r="F8" s="350" t="s">
        <v>52</v>
      </c>
      <c r="G8" s="350" t="s">
        <v>53</v>
      </c>
      <c r="H8" s="350" t="s">
        <v>154</v>
      </c>
      <c r="I8" s="350" t="s">
        <v>170</v>
      </c>
      <c r="J8" s="350" t="s">
        <v>171</v>
      </c>
      <c r="K8" s="350"/>
      <c r="L8" s="350"/>
      <c r="M8" s="350" t="s">
        <v>63</v>
      </c>
      <c r="N8" s="350"/>
    </row>
    <row r="9" spans="1:14" s="4" customFormat="1" ht="57.75" customHeight="1" x14ac:dyDescent="0.25">
      <c r="A9" s="350"/>
      <c r="B9" s="350"/>
      <c r="C9" s="350"/>
      <c r="D9" s="350"/>
      <c r="E9" s="350"/>
      <c r="F9" s="350"/>
      <c r="G9" s="350"/>
      <c r="H9" s="350"/>
      <c r="I9" s="350"/>
      <c r="J9" s="131" t="s">
        <v>553</v>
      </c>
      <c r="K9" s="131" t="s">
        <v>552</v>
      </c>
      <c r="L9" s="131" t="s">
        <v>82</v>
      </c>
      <c r="M9" s="131" t="s">
        <v>179</v>
      </c>
      <c r="N9" s="131" t="s">
        <v>180</v>
      </c>
    </row>
    <row r="10" spans="1:14" s="4" customFormat="1" ht="91.5" customHeight="1" x14ac:dyDescent="0.25">
      <c r="A10" s="133" t="s">
        <v>181</v>
      </c>
      <c r="B10" s="134" t="s">
        <v>182</v>
      </c>
      <c r="C10" s="134" t="s">
        <v>249</v>
      </c>
      <c r="D10" s="135" t="s">
        <v>184</v>
      </c>
      <c r="E10" s="135" t="s">
        <v>185</v>
      </c>
      <c r="F10" s="135" t="s">
        <v>45</v>
      </c>
      <c r="G10" s="135" t="s">
        <v>36</v>
      </c>
      <c r="H10" s="135" t="s">
        <v>186</v>
      </c>
      <c r="I10" s="157">
        <v>63000</v>
      </c>
      <c r="J10" s="124">
        <v>20316.240000000002</v>
      </c>
      <c r="K10" s="124">
        <v>42683.76</v>
      </c>
      <c r="L10" s="136">
        <f>J10+K10</f>
        <v>63000</v>
      </c>
      <c r="M10" s="137">
        <f t="shared" ref="M10:M27" si="0">L10-I10</f>
        <v>0</v>
      </c>
      <c r="N10" s="138">
        <f>IFERROR(M10/I10*100,)</f>
        <v>0</v>
      </c>
    </row>
    <row r="11" spans="1:14" s="4" customFormat="1" ht="80.25" customHeight="1" x14ac:dyDescent="0.25">
      <c r="A11" s="133" t="s">
        <v>181</v>
      </c>
      <c r="B11" s="134" t="s">
        <v>183</v>
      </c>
      <c r="C11" s="134" t="s">
        <v>250</v>
      </c>
      <c r="D11" s="135" t="s">
        <v>187</v>
      </c>
      <c r="E11" s="135" t="s">
        <v>188</v>
      </c>
      <c r="F11" s="135" t="s">
        <v>39</v>
      </c>
      <c r="G11" s="135" t="s">
        <v>37</v>
      </c>
      <c r="H11" s="135" t="s">
        <v>189</v>
      </c>
      <c r="I11" s="157">
        <v>82500</v>
      </c>
      <c r="J11" s="124">
        <v>17368.71</v>
      </c>
      <c r="K11" s="124">
        <v>65131.29</v>
      </c>
      <c r="L11" s="136">
        <f t="shared" ref="L11:L13" si="1">J11+K11</f>
        <v>82500</v>
      </c>
      <c r="M11" s="137">
        <f t="shared" ref="M11:M13" si="2">L11-I11</f>
        <v>0</v>
      </c>
      <c r="N11" s="138">
        <f t="shared" ref="N11:N14" si="3">IFERROR(M11/I11*100,)</f>
        <v>0</v>
      </c>
    </row>
    <row r="12" spans="1:14" s="4" customFormat="1" ht="69" customHeight="1" x14ac:dyDescent="0.25">
      <c r="A12" s="133" t="s">
        <v>181</v>
      </c>
      <c r="B12" s="134" t="s">
        <v>183</v>
      </c>
      <c r="C12" s="134" t="s">
        <v>249</v>
      </c>
      <c r="D12" s="135" t="s">
        <v>190</v>
      </c>
      <c r="E12" s="135" t="s">
        <v>191</v>
      </c>
      <c r="F12" s="135" t="s">
        <v>37</v>
      </c>
      <c r="G12" s="135" t="s">
        <v>35</v>
      </c>
      <c r="H12" s="135" t="s">
        <v>192</v>
      </c>
      <c r="I12" s="157">
        <v>20000</v>
      </c>
      <c r="J12" s="124">
        <v>9190</v>
      </c>
      <c r="K12" s="124">
        <v>10810</v>
      </c>
      <c r="L12" s="136">
        <f t="shared" si="1"/>
        <v>20000</v>
      </c>
      <c r="M12" s="137">
        <f t="shared" si="2"/>
        <v>0</v>
      </c>
      <c r="N12" s="138">
        <f t="shared" si="3"/>
        <v>0</v>
      </c>
    </row>
    <row r="13" spans="1:14" s="4" customFormat="1" ht="83.25" customHeight="1" x14ac:dyDescent="0.25">
      <c r="A13" s="133" t="s">
        <v>181</v>
      </c>
      <c r="B13" s="134" t="s">
        <v>183</v>
      </c>
      <c r="C13" s="134" t="s">
        <v>250</v>
      </c>
      <c r="D13" s="135" t="s">
        <v>193</v>
      </c>
      <c r="E13" s="135" t="s">
        <v>194</v>
      </c>
      <c r="F13" s="135" t="s">
        <v>41</v>
      </c>
      <c r="G13" s="135" t="s">
        <v>49</v>
      </c>
      <c r="H13" s="135" t="s">
        <v>195</v>
      </c>
      <c r="I13" s="157">
        <v>54442.42</v>
      </c>
      <c r="J13" s="124">
        <v>0</v>
      </c>
      <c r="K13" s="124">
        <v>54220.04</v>
      </c>
      <c r="L13" s="136">
        <f t="shared" si="1"/>
        <v>54220.04</v>
      </c>
      <c r="M13" s="137">
        <f t="shared" si="2"/>
        <v>-222.37999999999738</v>
      </c>
      <c r="N13" s="138">
        <f t="shared" si="3"/>
        <v>-0.40846824957449979</v>
      </c>
    </row>
    <row r="14" spans="1:14" s="4" customFormat="1" ht="36" customHeight="1" x14ac:dyDescent="0.25">
      <c r="A14" s="148"/>
      <c r="B14" s="148" t="s">
        <v>196</v>
      </c>
      <c r="C14" s="148"/>
      <c r="D14" s="148" t="s">
        <v>196</v>
      </c>
      <c r="E14" s="148" t="s">
        <v>196</v>
      </c>
      <c r="F14" s="148"/>
      <c r="G14" s="148" t="s">
        <v>197</v>
      </c>
      <c r="H14" s="148" t="s">
        <v>196</v>
      </c>
      <c r="I14" s="149">
        <f>SUM(I10:I13)</f>
        <v>219942.41999999998</v>
      </c>
      <c r="J14" s="149">
        <f t="shared" ref="J14:M14" si="4">SUM(J10:J13)</f>
        <v>46874.95</v>
      </c>
      <c r="K14" s="149">
        <f t="shared" si="4"/>
        <v>172845.09</v>
      </c>
      <c r="L14" s="149">
        <f t="shared" si="4"/>
        <v>219720.04</v>
      </c>
      <c r="M14" s="149">
        <f t="shared" si="4"/>
        <v>-222.37999999999738</v>
      </c>
      <c r="N14" s="325">
        <f t="shared" si="3"/>
        <v>-0.10110828097644711</v>
      </c>
    </row>
    <row r="15" spans="1:14" s="4" customFormat="1" ht="70.5" customHeight="1" x14ac:dyDescent="0.25">
      <c r="A15" s="326" t="s">
        <v>198</v>
      </c>
      <c r="B15" s="170" t="s">
        <v>182</v>
      </c>
      <c r="C15" s="134" t="s">
        <v>250</v>
      </c>
      <c r="D15" s="327" t="s">
        <v>199</v>
      </c>
      <c r="E15" s="327" t="s">
        <v>200</v>
      </c>
      <c r="F15" s="327" t="s">
        <v>48</v>
      </c>
      <c r="G15" s="327" t="s">
        <v>46</v>
      </c>
      <c r="H15" s="327" t="s">
        <v>251</v>
      </c>
      <c r="I15" s="157">
        <v>34743.279999999999</v>
      </c>
      <c r="J15" s="157">
        <v>13859.23</v>
      </c>
      <c r="K15" s="157">
        <v>18252</v>
      </c>
      <c r="L15" s="342">
        <f t="shared" ref="L15" si="5">J15+K15</f>
        <v>32111.23</v>
      </c>
      <c r="M15" s="137">
        <f t="shared" ref="M15" si="6">L15-I15</f>
        <v>-2632.0499999999993</v>
      </c>
      <c r="N15" s="138">
        <f t="shared" ref="N15" si="7">IFERROR(M15/I15*100,)</f>
        <v>-7.5757096048502017</v>
      </c>
    </row>
    <row r="16" spans="1:14" s="4" customFormat="1" ht="56.25" customHeight="1" x14ac:dyDescent="0.25">
      <c r="A16" s="326" t="s">
        <v>198</v>
      </c>
      <c r="B16" s="170" t="s">
        <v>182</v>
      </c>
      <c r="C16" s="134" t="s">
        <v>250</v>
      </c>
      <c r="D16" s="327" t="s">
        <v>202</v>
      </c>
      <c r="E16" s="327" t="s">
        <v>200</v>
      </c>
      <c r="F16" s="327" t="s">
        <v>36</v>
      </c>
      <c r="G16" s="327" t="s">
        <v>46</v>
      </c>
      <c r="H16" s="327" t="s">
        <v>201</v>
      </c>
      <c r="I16" s="157">
        <v>178405.72</v>
      </c>
      <c r="J16" s="157">
        <v>71166.720000000001</v>
      </c>
      <c r="K16" s="157">
        <v>93723.44</v>
      </c>
      <c r="L16" s="342">
        <f t="shared" ref="L16:L20" si="8">J16+K16</f>
        <v>164890.16</v>
      </c>
      <c r="M16" s="137">
        <f t="shared" ref="M16:M20" si="9">L16-I16</f>
        <v>-13515.559999999998</v>
      </c>
      <c r="N16" s="138">
        <f t="shared" ref="N16:N21" si="10">IFERROR(M16/I16*100,)</f>
        <v>-7.5757436476812501</v>
      </c>
    </row>
    <row r="17" spans="1:14" s="4" customFormat="1" ht="60" customHeight="1" x14ac:dyDescent="0.25">
      <c r="A17" s="326" t="s">
        <v>198</v>
      </c>
      <c r="B17" s="170" t="s">
        <v>182</v>
      </c>
      <c r="C17" s="134" t="s">
        <v>249</v>
      </c>
      <c r="D17" s="135" t="s">
        <v>203</v>
      </c>
      <c r="E17" s="135" t="s">
        <v>204</v>
      </c>
      <c r="F17" s="135" t="s">
        <v>42</v>
      </c>
      <c r="G17" s="135" t="s">
        <v>48</v>
      </c>
      <c r="H17" s="135" t="s">
        <v>205</v>
      </c>
      <c r="I17" s="157">
        <v>86814</v>
      </c>
      <c r="J17" s="157">
        <v>36172.5</v>
      </c>
      <c r="K17" s="124">
        <v>50641.5</v>
      </c>
      <c r="L17" s="136">
        <f t="shared" si="8"/>
        <v>86814</v>
      </c>
      <c r="M17" s="137">
        <f t="shared" si="9"/>
        <v>0</v>
      </c>
      <c r="N17" s="138">
        <f t="shared" si="10"/>
        <v>0</v>
      </c>
    </row>
    <row r="18" spans="1:14" s="4" customFormat="1" ht="63" customHeight="1" x14ac:dyDescent="0.25">
      <c r="A18" s="133" t="s">
        <v>198</v>
      </c>
      <c r="B18" s="134" t="s">
        <v>182</v>
      </c>
      <c r="C18" s="134" t="s">
        <v>249</v>
      </c>
      <c r="D18" s="135" t="s">
        <v>206</v>
      </c>
      <c r="E18" s="135" t="s">
        <v>207</v>
      </c>
      <c r="F18" s="135" t="s">
        <v>42</v>
      </c>
      <c r="G18" s="135" t="s">
        <v>43</v>
      </c>
      <c r="H18" s="135" t="s">
        <v>208</v>
      </c>
      <c r="I18" s="157">
        <v>5000</v>
      </c>
      <c r="J18" s="124">
        <v>0</v>
      </c>
      <c r="K18" s="124">
        <v>5000</v>
      </c>
      <c r="L18" s="136">
        <f t="shared" si="8"/>
        <v>5000</v>
      </c>
      <c r="M18" s="137">
        <f t="shared" si="9"/>
        <v>0</v>
      </c>
      <c r="N18" s="138">
        <f t="shared" si="10"/>
        <v>0</v>
      </c>
    </row>
    <row r="19" spans="1:14" s="4" customFormat="1" ht="70.5" customHeight="1" x14ac:dyDescent="0.25">
      <c r="A19" s="133" t="s">
        <v>198</v>
      </c>
      <c r="B19" s="134" t="s">
        <v>182</v>
      </c>
      <c r="C19" s="134" t="s">
        <v>250</v>
      </c>
      <c r="D19" s="135" t="s">
        <v>209</v>
      </c>
      <c r="E19" s="135" t="s">
        <v>210</v>
      </c>
      <c r="F19" s="135" t="s">
        <v>46</v>
      </c>
      <c r="G19" s="135" t="s">
        <v>48</v>
      </c>
      <c r="H19" s="135" t="s">
        <v>211</v>
      </c>
      <c r="I19" s="157">
        <v>1283000</v>
      </c>
      <c r="J19" s="337">
        <v>508365.22</v>
      </c>
      <c r="K19" s="124">
        <v>779015.74</v>
      </c>
      <c r="L19" s="136">
        <f t="shared" si="8"/>
        <v>1287380.96</v>
      </c>
      <c r="M19" s="137">
        <f t="shared" si="9"/>
        <v>4380.9599999999627</v>
      </c>
      <c r="N19" s="138">
        <f t="shared" si="10"/>
        <v>0.34146219797349675</v>
      </c>
    </row>
    <row r="20" spans="1:14" s="4" customFormat="1" ht="72.75" customHeight="1" x14ac:dyDescent="0.25">
      <c r="A20" s="133" t="s">
        <v>198</v>
      </c>
      <c r="B20" s="331" t="s">
        <v>183</v>
      </c>
      <c r="C20" s="134" t="s">
        <v>250</v>
      </c>
      <c r="D20" s="135" t="s">
        <v>212</v>
      </c>
      <c r="E20" s="135" t="s">
        <v>213</v>
      </c>
      <c r="F20" s="135" t="s">
        <v>46</v>
      </c>
      <c r="G20" s="135" t="s">
        <v>35</v>
      </c>
      <c r="H20" s="135" t="s">
        <v>214</v>
      </c>
      <c r="I20" s="157">
        <v>300000</v>
      </c>
      <c r="J20" s="124">
        <v>474</v>
      </c>
      <c r="K20" s="124">
        <v>99526</v>
      </c>
      <c r="L20" s="136">
        <f t="shared" si="8"/>
        <v>100000</v>
      </c>
      <c r="M20" s="137">
        <f t="shared" si="9"/>
        <v>-200000</v>
      </c>
      <c r="N20" s="138">
        <f t="shared" si="10"/>
        <v>-66.666666666666657</v>
      </c>
    </row>
    <row r="21" spans="1:14" s="4" customFormat="1" ht="33" customHeight="1" x14ac:dyDescent="0.25">
      <c r="A21" s="148" t="s">
        <v>196</v>
      </c>
      <c r="B21" s="148" t="s">
        <v>196</v>
      </c>
      <c r="C21" s="148" t="s">
        <v>196</v>
      </c>
      <c r="D21" s="148" t="s">
        <v>196</v>
      </c>
      <c r="E21" s="148" t="s">
        <v>196</v>
      </c>
      <c r="F21" s="148"/>
      <c r="G21" s="148" t="s">
        <v>215</v>
      </c>
      <c r="H21" s="148"/>
      <c r="I21" s="149">
        <f t="shared" ref="I21:M21" si="11">SUM(I15:I20)</f>
        <v>1887963</v>
      </c>
      <c r="J21" s="149">
        <f t="shared" si="11"/>
        <v>630037.66999999993</v>
      </c>
      <c r="K21" s="149">
        <f t="shared" si="11"/>
        <v>1046158.6799999999</v>
      </c>
      <c r="L21" s="149">
        <f t="shared" si="11"/>
        <v>1676196.35</v>
      </c>
      <c r="M21" s="149">
        <f t="shared" si="11"/>
        <v>-211766.65000000002</v>
      </c>
      <c r="N21" s="325">
        <f t="shared" si="10"/>
        <v>-11.21667373777982</v>
      </c>
    </row>
    <row r="22" spans="1:14" s="4" customFormat="1" ht="50.25" customHeight="1" x14ac:dyDescent="0.25">
      <c r="A22" s="133" t="s">
        <v>216</v>
      </c>
      <c r="B22" s="134" t="s">
        <v>182</v>
      </c>
      <c r="C22" s="134" t="s">
        <v>250</v>
      </c>
      <c r="D22" s="135" t="s">
        <v>217</v>
      </c>
      <c r="E22" s="327" t="s">
        <v>218</v>
      </c>
      <c r="F22" s="135" t="s">
        <v>36</v>
      </c>
      <c r="G22" s="135" t="s">
        <v>48</v>
      </c>
      <c r="H22" s="135" t="s">
        <v>219</v>
      </c>
      <c r="I22" s="157">
        <v>728229.58</v>
      </c>
      <c r="J22" s="150">
        <v>265144.09000000003</v>
      </c>
      <c r="K22" s="150">
        <v>431255.91</v>
      </c>
      <c r="L22" s="136">
        <f t="shared" ref="L22:L27" si="12">J22+K22</f>
        <v>696400</v>
      </c>
      <c r="M22" s="137">
        <f t="shared" si="0"/>
        <v>-31829.579999999958</v>
      </c>
      <c r="N22" s="138">
        <f t="shared" ref="N22:N28" si="13">IFERROR(M22/I22*100,)</f>
        <v>-4.3708166866827849</v>
      </c>
    </row>
    <row r="23" spans="1:14" s="4" customFormat="1" x14ac:dyDescent="0.25">
      <c r="A23" s="148" t="s">
        <v>196</v>
      </c>
      <c r="B23" s="148" t="s">
        <v>196</v>
      </c>
      <c r="C23" s="148" t="s">
        <v>196</v>
      </c>
      <c r="D23" s="148" t="s">
        <v>196</v>
      </c>
      <c r="E23" s="148" t="s">
        <v>196</v>
      </c>
      <c r="F23" s="148"/>
      <c r="G23" s="148" t="s">
        <v>220</v>
      </c>
      <c r="H23" s="148" t="s">
        <v>196</v>
      </c>
      <c r="I23" s="149">
        <f>SUM(I22)</f>
        <v>728229.58</v>
      </c>
      <c r="J23" s="149">
        <f t="shared" ref="J23:M23" si="14">SUM(J22)</f>
        <v>265144.09000000003</v>
      </c>
      <c r="K23" s="149">
        <f t="shared" si="14"/>
        <v>431255.91</v>
      </c>
      <c r="L23" s="149">
        <f t="shared" si="14"/>
        <v>696400</v>
      </c>
      <c r="M23" s="149">
        <f t="shared" si="14"/>
        <v>-31829.579999999958</v>
      </c>
      <c r="N23" s="325">
        <f t="shared" si="13"/>
        <v>-4.3708166866827849</v>
      </c>
    </row>
    <row r="24" spans="1:14" s="4" customFormat="1" ht="52.5" customHeight="1" x14ac:dyDescent="0.25">
      <c r="A24" s="133" t="s">
        <v>221</v>
      </c>
      <c r="B24" s="134" t="s">
        <v>182</v>
      </c>
      <c r="C24" s="134" t="s">
        <v>250</v>
      </c>
      <c r="D24" s="135" t="s">
        <v>222</v>
      </c>
      <c r="E24" s="135" t="s">
        <v>223</v>
      </c>
      <c r="F24" s="135" t="s">
        <v>48</v>
      </c>
      <c r="G24" s="135" t="s">
        <v>44</v>
      </c>
      <c r="H24" s="135" t="s">
        <v>224</v>
      </c>
      <c r="I24" s="157">
        <v>315800</v>
      </c>
      <c r="J24" s="151">
        <v>109773.24</v>
      </c>
      <c r="K24" s="151">
        <v>215726.76</v>
      </c>
      <c r="L24" s="136">
        <f t="shared" si="12"/>
        <v>325500</v>
      </c>
      <c r="M24" s="137">
        <f t="shared" si="0"/>
        <v>9700</v>
      </c>
      <c r="N24" s="138">
        <f t="shared" si="13"/>
        <v>3.0715642811906267</v>
      </c>
    </row>
    <row r="25" spans="1:14" s="4" customFormat="1" ht="54" customHeight="1" x14ac:dyDescent="0.25">
      <c r="A25" s="133" t="s">
        <v>221</v>
      </c>
      <c r="B25" s="134" t="s">
        <v>183</v>
      </c>
      <c r="C25" s="134" t="s">
        <v>250</v>
      </c>
      <c r="D25" s="135" t="s">
        <v>225</v>
      </c>
      <c r="E25" s="135" t="s">
        <v>226</v>
      </c>
      <c r="F25" s="135" t="s">
        <v>44</v>
      </c>
      <c r="G25" s="135" t="s">
        <v>48</v>
      </c>
      <c r="H25" s="135" t="s">
        <v>227</v>
      </c>
      <c r="I25" s="157">
        <v>35000</v>
      </c>
      <c r="J25" s="151">
        <v>3257.97</v>
      </c>
      <c r="K25" s="151">
        <v>36742.03</v>
      </c>
      <c r="L25" s="136">
        <f t="shared" si="12"/>
        <v>40000</v>
      </c>
      <c r="M25" s="137">
        <f t="shared" si="0"/>
        <v>5000</v>
      </c>
      <c r="N25" s="138">
        <f t="shared" si="13"/>
        <v>14.285714285714285</v>
      </c>
    </row>
    <row r="26" spans="1:14" s="4" customFormat="1" ht="33" customHeight="1" x14ac:dyDescent="0.25">
      <c r="A26" s="148" t="s">
        <v>196</v>
      </c>
      <c r="B26" s="148" t="s">
        <v>196</v>
      </c>
      <c r="C26" s="148" t="s">
        <v>196</v>
      </c>
      <c r="D26" s="148" t="s">
        <v>196</v>
      </c>
      <c r="E26" s="148" t="s">
        <v>196</v>
      </c>
      <c r="F26" s="148"/>
      <c r="G26" s="148" t="s">
        <v>228</v>
      </c>
      <c r="H26" s="148" t="s">
        <v>196</v>
      </c>
      <c r="I26" s="149">
        <f>SUM(I24:I25)</f>
        <v>350800</v>
      </c>
      <c r="J26" s="149">
        <f t="shared" ref="J26:M26" si="15">SUM(J24:J25)</f>
        <v>113031.21</v>
      </c>
      <c r="K26" s="149">
        <f t="shared" si="15"/>
        <v>252468.79</v>
      </c>
      <c r="L26" s="149">
        <f t="shared" si="15"/>
        <v>365500</v>
      </c>
      <c r="M26" s="149">
        <f t="shared" si="15"/>
        <v>14700</v>
      </c>
      <c r="N26" s="325">
        <f t="shared" si="13"/>
        <v>4.1904218928164196</v>
      </c>
    </row>
    <row r="27" spans="1:14" s="4" customFormat="1" ht="76.5" customHeight="1" x14ac:dyDescent="0.25">
      <c r="A27" s="133" t="s">
        <v>229</v>
      </c>
      <c r="B27" s="134" t="s">
        <v>182</v>
      </c>
      <c r="C27" s="134" t="s">
        <v>250</v>
      </c>
      <c r="D27" s="135" t="s">
        <v>233</v>
      </c>
      <c r="E27" s="135" t="s">
        <v>230</v>
      </c>
      <c r="F27" s="135" t="s">
        <v>36</v>
      </c>
      <c r="G27" s="135" t="s">
        <v>48</v>
      </c>
      <c r="H27" s="135" t="s">
        <v>231</v>
      </c>
      <c r="I27" s="157">
        <v>13000</v>
      </c>
      <c r="J27" s="153">
        <v>761.46</v>
      </c>
      <c r="K27" s="153">
        <v>9238.5400000000009</v>
      </c>
      <c r="L27" s="136">
        <f t="shared" si="12"/>
        <v>10000</v>
      </c>
      <c r="M27" s="137">
        <f t="shared" si="0"/>
        <v>-3000</v>
      </c>
      <c r="N27" s="138">
        <f t="shared" si="13"/>
        <v>-23.076923076923077</v>
      </c>
    </row>
    <row r="28" spans="1:14" s="152" customFormat="1" ht="45" customHeight="1" x14ac:dyDescent="0.25">
      <c r="A28" s="148" t="s">
        <v>196</v>
      </c>
      <c r="B28" s="148" t="s">
        <v>196</v>
      </c>
      <c r="C28" s="148" t="s">
        <v>196</v>
      </c>
      <c r="D28" s="148" t="s">
        <v>196</v>
      </c>
      <c r="E28" s="148" t="s">
        <v>196</v>
      </c>
      <c r="F28" s="148"/>
      <c r="G28" s="148" t="s">
        <v>232</v>
      </c>
      <c r="H28" s="148" t="s">
        <v>196</v>
      </c>
      <c r="I28" s="149">
        <f>SUM(I27)</f>
        <v>13000</v>
      </c>
      <c r="J28" s="149">
        <f t="shared" ref="J28:M28" si="16">SUM(J27)</f>
        <v>761.46</v>
      </c>
      <c r="K28" s="149">
        <f t="shared" si="16"/>
        <v>9238.5400000000009</v>
      </c>
      <c r="L28" s="149">
        <f t="shared" si="16"/>
        <v>10000</v>
      </c>
      <c r="M28" s="149">
        <f t="shared" si="16"/>
        <v>-3000</v>
      </c>
      <c r="N28" s="325">
        <f t="shared" si="13"/>
        <v>-23.076923076923077</v>
      </c>
    </row>
    <row r="29" spans="1:14" s="152" customFormat="1" ht="86.25" customHeight="1" x14ac:dyDescent="0.25">
      <c r="A29" s="133" t="s">
        <v>234</v>
      </c>
      <c r="B29" s="134" t="s">
        <v>182</v>
      </c>
      <c r="C29" s="134" t="s">
        <v>250</v>
      </c>
      <c r="D29" s="135" t="s">
        <v>235</v>
      </c>
      <c r="E29" s="135" t="s">
        <v>236</v>
      </c>
      <c r="F29" s="135" t="s">
        <v>42</v>
      </c>
      <c r="G29" s="135" t="s">
        <v>48</v>
      </c>
      <c r="H29" s="135" t="s">
        <v>237</v>
      </c>
      <c r="I29" s="157">
        <v>13000</v>
      </c>
      <c r="J29" s="154">
        <v>0</v>
      </c>
      <c r="K29" s="154">
        <v>10000</v>
      </c>
      <c r="L29" s="136">
        <f t="shared" ref="L29" si="17">J29+K29</f>
        <v>10000</v>
      </c>
      <c r="M29" s="137">
        <f t="shared" ref="M29" si="18">L29-I29</f>
        <v>-3000</v>
      </c>
      <c r="N29" s="138">
        <f t="shared" ref="N29:N30" si="19">IFERROR(M29/I29*100,)</f>
        <v>-23.076923076923077</v>
      </c>
    </row>
    <row r="30" spans="1:14" s="152" customFormat="1" ht="36.75" customHeight="1" x14ac:dyDescent="0.25">
      <c r="A30" s="148" t="s">
        <v>196</v>
      </c>
      <c r="B30" s="148" t="s">
        <v>196</v>
      </c>
      <c r="C30" s="148" t="s">
        <v>196</v>
      </c>
      <c r="D30" s="148" t="s">
        <v>196</v>
      </c>
      <c r="E30" s="148" t="s">
        <v>196</v>
      </c>
      <c r="F30" s="148"/>
      <c r="G30" s="148" t="s">
        <v>238</v>
      </c>
      <c r="H30" s="148" t="s">
        <v>196</v>
      </c>
      <c r="I30" s="149">
        <f>SUM(I29)</f>
        <v>13000</v>
      </c>
      <c r="J30" s="149">
        <f t="shared" ref="J30:K30" si="20">SUM(J29)</f>
        <v>0</v>
      </c>
      <c r="K30" s="149">
        <f t="shared" si="20"/>
        <v>10000</v>
      </c>
      <c r="L30" s="149">
        <f t="shared" ref="L30" si="21">SUM(L29)</f>
        <v>10000</v>
      </c>
      <c r="M30" s="149">
        <f t="shared" ref="M30" si="22">SUM(M29)</f>
        <v>-3000</v>
      </c>
      <c r="N30" s="325">
        <f t="shared" si="19"/>
        <v>-23.076923076923077</v>
      </c>
    </row>
    <row r="31" spans="1:14" s="155" customFormat="1" ht="81.75" customHeight="1" x14ac:dyDescent="0.25">
      <c r="A31" s="133" t="s">
        <v>239</v>
      </c>
      <c r="B31" s="134" t="s">
        <v>182</v>
      </c>
      <c r="C31" s="170" t="s">
        <v>250</v>
      </c>
      <c r="D31" s="135" t="s">
        <v>240</v>
      </c>
      <c r="E31" s="135" t="s">
        <v>241</v>
      </c>
      <c r="F31" s="135" t="s">
        <v>40</v>
      </c>
      <c r="G31" s="135" t="s">
        <v>36</v>
      </c>
      <c r="H31" s="135" t="s">
        <v>242</v>
      </c>
      <c r="I31" s="157">
        <v>13000</v>
      </c>
      <c r="J31" s="157">
        <v>0</v>
      </c>
      <c r="K31" s="157">
        <v>10000</v>
      </c>
      <c r="L31" s="136">
        <f t="shared" ref="L31" si="23">J31+K31</f>
        <v>10000</v>
      </c>
      <c r="M31" s="137">
        <f t="shared" ref="M31" si="24">L31-I31</f>
        <v>-3000</v>
      </c>
      <c r="N31" s="138">
        <f t="shared" ref="N31:N32" si="25">IFERROR(M31/I31*100,)</f>
        <v>-23.076923076923077</v>
      </c>
    </row>
    <row r="32" spans="1:14" s="155" customFormat="1" ht="36.75" customHeight="1" x14ac:dyDescent="0.25">
      <c r="A32" s="148" t="s">
        <v>196</v>
      </c>
      <c r="B32" s="148" t="s">
        <v>196</v>
      </c>
      <c r="C32" s="148" t="s">
        <v>196</v>
      </c>
      <c r="D32" s="148" t="s">
        <v>196</v>
      </c>
      <c r="E32" s="148" t="s">
        <v>196</v>
      </c>
      <c r="F32" s="148"/>
      <c r="G32" s="148" t="s">
        <v>243</v>
      </c>
      <c r="H32" s="148" t="s">
        <v>196</v>
      </c>
      <c r="I32" s="149">
        <f>SUM(I31)</f>
        <v>13000</v>
      </c>
      <c r="J32" s="149">
        <f t="shared" ref="J32:M32" si="26">SUM(J31)</f>
        <v>0</v>
      </c>
      <c r="K32" s="149">
        <f t="shared" si="26"/>
        <v>10000</v>
      </c>
      <c r="L32" s="149">
        <f t="shared" si="26"/>
        <v>10000</v>
      </c>
      <c r="M32" s="149">
        <f t="shared" si="26"/>
        <v>-3000</v>
      </c>
      <c r="N32" s="325">
        <f t="shared" si="25"/>
        <v>-23.076923076923077</v>
      </c>
    </row>
    <row r="33" spans="1:14" s="155" customFormat="1" ht="63.75" customHeight="1" x14ac:dyDescent="0.25">
      <c r="A33" s="133" t="s">
        <v>244</v>
      </c>
      <c r="B33" s="134" t="s">
        <v>183</v>
      </c>
      <c r="C33" s="170" t="s">
        <v>250</v>
      </c>
      <c r="D33" s="135" t="s">
        <v>245</v>
      </c>
      <c r="E33" s="135" t="s">
        <v>246</v>
      </c>
      <c r="F33" s="135" t="s">
        <v>37</v>
      </c>
      <c r="G33" s="135" t="s">
        <v>38</v>
      </c>
      <c r="H33" s="135" t="s">
        <v>247</v>
      </c>
      <c r="I33" s="157">
        <v>13000</v>
      </c>
      <c r="J33" s="156">
        <v>761.46</v>
      </c>
      <c r="K33" s="156">
        <v>9238.5400000000009</v>
      </c>
      <c r="L33" s="136">
        <f t="shared" ref="L33" si="27">J33+K33</f>
        <v>10000</v>
      </c>
      <c r="M33" s="137">
        <f t="shared" ref="M33" si="28">L33-I33</f>
        <v>-3000</v>
      </c>
      <c r="N33" s="138">
        <f t="shared" ref="N33:N35" si="29">IFERROR(M33/I33*100,)</f>
        <v>-23.076923076923077</v>
      </c>
    </row>
    <row r="34" spans="1:14" s="152" customFormat="1" x14ac:dyDescent="0.25">
      <c r="A34" s="148"/>
      <c r="B34" s="148"/>
      <c r="C34" s="148"/>
      <c r="D34" s="148"/>
      <c r="E34" s="148"/>
      <c r="F34" s="148"/>
      <c r="G34" s="148" t="s">
        <v>248</v>
      </c>
      <c r="H34" s="148" t="s">
        <v>196</v>
      </c>
      <c r="I34" s="149">
        <f>SUM(I33)</f>
        <v>13000</v>
      </c>
      <c r="J34" s="149">
        <f t="shared" ref="J34:M34" si="30">SUM(J33)</f>
        <v>761.46</v>
      </c>
      <c r="K34" s="149">
        <f t="shared" si="30"/>
        <v>9238.5400000000009</v>
      </c>
      <c r="L34" s="149">
        <f t="shared" si="30"/>
        <v>10000</v>
      </c>
      <c r="M34" s="149">
        <f t="shared" si="30"/>
        <v>-3000</v>
      </c>
      <c r="N34" s="325">
        <f t="shared" si="29"/>
        <v>-23.076923076923077</v>
      </c>
    </row>
    <row r="35" spans="1:14" s="4" customFormat="1" ht="23.25" customHeight="1" x14ac:dyDescent="0.25">
      <c r="A35" s="355" t="s">
        <v>24</v>
      </c>
      <c r="B35" s="356"/>
      <c r="C35" s="356"/>
      <c r="D35" s="356"/>
      <c r="E35" s="356"/>
      <c r="F35" s="356"/>
      <c r="G35" s="356"/>
      <c r="H35" s="357"/>
      <c r="I35" s="125">
        <f>I14+I21+I23+I26+I28+I30+I32+I34</f>
        <v>3238935</v>
      </c>
      <c r="J35" s="158">
        <f>J14+J21+J23+J26+J28+J30+J32+J34</f>
        <v>1056610.8399999999</v>
      </c>
      <c r="K35" s="158">
        <f>K14+K21+K23+K26+K28+K30+K32+K34</f>
        <v>1941205.55</v>
      </c>
      <c r="L35" s="158">
        <f>L14+L21+L23+L26+L28+L30+L32+L34</f>
        <v>2997816.39</v>
      </c>
      <c r="M35" s="158">
        <f>I35-L35</f>
        <v>241118.60999999987</v>
      </c>
      <c r="N35" s="325">
        <f t="shared" si="29"/>
        <v>7.4443794024887762</v>
      </c>
    </row>
    <row r="36" spans="1:14" s="4" customFormat="1" ht="18.75" x14ac:dyDescent="0.3">
      <c r="A36" s="328" t="s">
        <v>80</v>
      </c>
      <c r="B36" s="328"/>
      <c r="C36" s="328"/>
      <c r="D36" s="328"/>
      <c r="E36" s="328"/>
      <c r="F36" s="328"/>
      <c r="G36" s="328"/>
      <c r="H36" s="328"/>
      <c r="I36" s="329"/>
      <c r="J36" s="329"/>
      <c r="K36" s="329"/>
      <c r="L36" s="329"/>
      <c r="M36" s="328"/>
      <c r="N36" s="328"/>
    </row>
    <row r="37" spans="1:14" s="4" customFormat="1" ht="23.25" customHeight="1" x14ac:dyDescent="0.25">
      <c r="A37" s="352" t="s">
        <v>173</v>
      </c>
      <c r="B37" s="352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</row>
    <row r="38" spans="1:14" s="4" customFormat="1" ht="99" customHeight="1" x14ac:dyDescent="0.25">
      <c r="A38" s="354"/>
      <c r="B38" s="354"/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</row>
    <row r="39" spans="1:14" s="4" customFormat="1" ht="15" customHeight="1" x14ac:dyDescent="0.25">
      <c r="A39" s="353"/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3"/>
    </row>
    <row r="40" spans="1:14" s="4" customFormat="1" ht="23.25" customHeight="1" x14ac:dyDescent="0.25">
      <c r="A40" s="352" t="s">
        <v>174</v>
      </c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</row>
    <row r="41" spans="1:14" s="4" customFormat="1" ht="20.100000000000001" customHeight="1" x14ac:dyDescent="0.25">
      <c r="A41" s="139" t="e">
        <f>#REF!</f>
        <v>#REF!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1"/>
    </row>
    <row r="42" spans="1:14" s="4" customFormat="1" ht="20.100000000000001" customHeight="1" x14ac:dyDescent="0.25">
      <c r="A42" s="142" t="e">
        <f>#REF!</f>
        <v>#REF!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4"/>
    </row>
    <row r="43" spans="1:14" s="4" customFormat="1" ht="20.100000000000001" customHeight="1" x14ac:dyDescent="0.25">
      <c r="A43" s="142" t="e">
        <f>#REF!</f>
        <v>#REF!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4"/>
    </row>
    <row r="44" spans="1:14" s="4" customFormat="1" ht="20.100000000000001" customHeight="1" x14ac:dyDescent="0.25">
      <c r="A44" s="145" t="e">
        <f>#REF!</f>
        <v>#REF!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7"/>
    </row>
    <row r="47" spans="1:14" x14ac:dyDescent="0.25">
      <c r="D47" s="118"/>
      <c r="E47" s="118"/>
      <c r="F47" s="118"/>
    </row>
    <row r="48" spans="1:14" x14ac:dyDescent="0.25">
      <c r="D48" s="118"/>
      <c r="E48" s="330"/>
      <c r="F48" s="118"/>
    </row>
    <row r="49" spans="4:6" x14ac:dyDescent="0.25">
      <c r="D49" s="118"/>
      <c r="E49" s="330"/>
      <c r="F49" s="118"/>
    </row>
    <row r="50" spans="4:6" x14ac:dyDescent="0.25">
      <c r="D50" s="118"/>
      <c r="E50" s="330"/>
      <c r="F50" s="118"/>
    </row>
    <row r="51" spans="4:6" x14ac:dyDescent="0.25">
      <c r="D51" s="118"/>
      <c r="E51" s="330"/>
      <c r="F51" s="118"/>
    </row>
    <row r="52" spans="4:6" x14ac:dyDescent="0.25">
      <c r="D52" s="118"/>
      <c r="E52" s="330"/>
      <c r="F52" s="118"/>
    </row>
    <row r="53" spans="4:6" x14ac:dyDescent="0.25">
      <c r="D53" s="118"/>
      <c r="E53" s="118"/>
      <c r="F53" s="118"/>
    </row>
    <row r="54" spans="4:6" x14ac:dyDescent="0.25">
      <c r="D54" s="118"/>
      <c r="E54" s="118"/>
      <c r="F54" s="118"/>
    </row>
    <row r="55" spans="4:6" x14ac:dyDescent="0.25">
      <c r="D55" s="118"/>
      <c r="E55" s="118"/>
      <c r="F55" s="118"/>
    </row>
    <row r="56" spans="4:6" x14ac:dyDescent="0.25">
      <c r="D56" s="118"/>
      <c r="E56" s="118"/>
      <c r="F56" s="118"/>
    </row>
  </sheetData>
  <sheetProtection formatCells="0" formatRows="0" insertRows="0" deleteRows="0"/>
  <autoFilter ref="A9:N37"/>
  <mergeCells count="20">
    <mergeCell ref="A39:N39"/>
    <mergeCell ref="A40:N40"/>
    <mergeCell ref="A38:N38"/>
    <mergeCell ref="A37:N37"/>
    <mergeCell ref="C8:C9"/>
    <mergeCell ref="A35:H35"/>
    <mergeCell ref="A3:N3"/>
    <mergeCell ref="G8:G9"/>
    <mergeCell ref="H8:H9"/>
    <mergeCell ref="A5:N5"/>
    <mergeCell ref="I8:I9"/>
    <mergeCell ref="M8:N8"/>
    <mergeCell ref="A8:A9"/>
    <mergeCell ref="B8:B9"/>
    <mergeCell ref="D8:D9"/>
    <mergeCell ref="F8:F9"/>
    <mergeCell ref="E8:E9"/>
    <mergeCell ref="A4:N4"/>
    <mergeCell ref="A7:N7"/>
    <mergeCell ref="J8:L8"/>
  </mergeCells>
  <dataValidations count="2">
    <dataValidation type="list" allowBlank="1" showInputMessage="1" showErrorMessage="1" sqref="H21 G10:G34">
      <formula1>#REF!</formula1>
    </dataValidation>
    <dataValidation type="list" allowBlank="1" showInputMessage="1" showErrorMessage="1" sqref="F10:F34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25" orientation="landscape" horizontalDpi="300" verticalDpi="300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R39"/>
  <sheetViews>
    <sheetView showGridLines="0" tabSelected="1" view="pageBreakPreview" zoomScale="50" zoomScaleNormal="50" zoomScaleSheetLayoutView="50" workbookViewId="0">
      <selection activeCell="S8" sqref="S1:AB1048576"/>
    </sheetView>
  </sheetViews>
  <sheetFormatPr defaultRowHeight="15" x14ac:dyDescent="0.25"/>
  <cols>
    <col min="1" max="1" width="6.5703125" style="255" bestFit="1" customWidth="1"/>
    <col min="2" max="2" width="23" style="255" customWidth="1"/>
    <col min="3" max="3" width="43.140625" style="255" customWidth="1"/>
    <col min="4" max="4" width="71.28515625" style="255" customWidth="1"/>
    <col min="5" max="5" width="49.140625" style="255" customWidth="1"/>
    <col min="6" max="6" width="77" style="255" customWidth="1"/>
    <col min="7" max="7" width="66.5703125" style="255" bestFit="1" customWidth="1"/>
    <col min="8" max="8" width="50.140625" style="255" bestFit="1" customWidth="1"/>
    <col min="9" max="10" width="22.28515625" style="255" bestFit="1" customWidth="1"/>
    <col min="11" max="11" width="29.85546875" style="255" customWidth="1"/>
    <col min="12" max="12" width="21.5703125" style="255" bestFit="1" customWidth="1"/>
    <col min="13" max="13" width="22.28515625" style="255" bestFit="1" customWidth="1"/>
    <col min="14" max="14" width="28.85546875" style="255" customWidth="1"/>
    <col min="15" max="15" width="47.5703125" style="255" bestFit="1" customWidth="1"/>
    <col min="16" max="16" width="14.140625" style="255" bestFit="1" customWidth="1"/>
    <col min="17" max="17" width="17" style="255" bestFit="1" customWidth="1"/>
    <col min="18" max="18" width="49.42578125" style="255" bestFit="1" customWidth="1"/>
    <col min="19" max="16384" width="9.140625" style="255"/>
  </cols>
  <sheetData>
    <row r="2" spans="1:18" ht="54.75" customHeight="1" x14ac:dyDescent="0.25"/>
    <row r="3" spans="1:18" ht="54.75" customHeight="1" x14ac:dyDescent="0.25"/>
    <row r="4" spans="1:18" ht="54.75" customHeight="1" x14ac:dyDescent="0.25"/>
    <row r="5" spans="1:18" ht="54.75" customHeight="1" x14ac:dyDescent="0.25"/>
    <row r="6" spans="1:18" ht="54.75" customHeight="1" x14ac:dyDescent="0.25">
      <c r="A6" s="489" t="s">
        <v>252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</row>
    <row r="7" spans="1:18" ht="26.25" x14ac:dyDescent="0.25">
      <c r="A7" s="490" t="s">
        <v>253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</row>
    <row r="8" spans="1:18" ht="26.25" x14ac:dyDescent="0.4">
      <c r="A8" s="476" t="s">
        <v>132</v>
      </c>
      <c r="B8" s="476"/>
      <c r="C8" s="476"/>
      <c r="D8" s="476"/>
      <c r="E8" s="476"/>
      <c r="F8" s="476"/>
      <c r="G8" s="476"/>
      <c r="H8" s="476"/>
      <c r="I8" s="476"/>
      <c r="J8" s="470" t="s">
        <v>248</v>
      </c>
      <c r="K8" s="470"/>
      <c r="L8" s="470"/>
      <c r="M8" s="470"/>
      <c r="N8" s="470"/>
      <c r="O8" s="470"/>
      <c r="P8" s="470"/>
      <c r="Q8" s="470"/>
      <c r="R8" s="470"/>
    </row>
    <row r="9" spans="1:18" ht="26.25" x14ac:dyDescent="0.4">
      <c r="A9" s="476" t="s">
        <v>145</v>
      </c>
      <c r="B9" s="476"/>
      <c r="C9" s="476"/>
      <c r="D9" s="476"/>
      <c r="E9" s="476"/>
      <c r="F9" s="476"/>
      <c r="G9" s="476"/>
      <c r="H9" s="476"/>
      <c r="I9" s="476"/>
      <c r="J9" s="470" t="s">
        <v>531</v>
      </c>
      <c r="K9" s="470"/>
      <c r="L9" s="470"/>
      <c r="M9" s="470"/>
      <c r="N9" s="470"/>
      <c r="O9" s="470"/>
      <c r="P9" s="470"/>
      <c r="Q9" s="470"/>
      <c r="R9" s="470"/>
    </row>
    <row r="10" spans="1:18" ht="26.25" x14ac:dyDescent="0.4">
      <c r="A10" s="476" t="s">
        <v>254</v>
      </c>
      <c r="B10" s="476"/>
      <c r="C10" s="476"/>
      <c r="D10" s="476"/>
      <c r="E10" s="476"/>
      <c r="F10" s="476"/>
      <c r="G10" s="476"/>
      <c r="H10" s="476"/>
      <c r="I10" s="476"/>
      <c r="J10" s="470" t="s">
        <v>307</v>
      </c>
      <c r="K10" s="470"/>
      <c r="L10" s="470"/>
      <c r="M10" s="470"/>
      <c r="N10" s="470"/>
      <c r="O10" s="470"/>
      <c r="P10" s="470"/>
      <c r="Q10" s="470"/>
      <c r="R10" s="470"/>
    </row>
    <row r="11" spans="1:18" ht="26.25" x14ac:dyDescent="0.4">
      <c r="A11" s="476" t="s">
        <v>146</v>
      </c>
      <c r="B11" s="476"/>
      <c r="C11" s="476"/>
      <c r="D11" s="476"/>
      <c r="E11" s="476"/>
      <c r="F11" s="476"/>
      <c r="G11" s="476"/>
      <c r="H11" s="476"/>
      <c r="I11" s="476"/>
      <c r="J11" s="471" t="s">
        <v>532</v>
      </c>
      <c r="K11" s="471"/>
      <c r="L11" s="471"/>
      <c r="M11" s="471"/>
      <c r="N11" s="471"/>
      <c r="O11" s="471"/>
      <c r="P11" s="471"/>
      <c r="Q11" s="471"/>
      <c r="R11" s="471"/>
    </row>
    <row r="12" spans="1:18" ht="39" customHeight="1" x14ac:dyDescent="0.4">
      <c r="A12" s="476" t="s">
        <v>147</v>
      </c>
      <c r="B12" s="476"/>
      <c r="C12" s="476"/>
      <c r="D12" s="476"/>
      <c r="E12" s="476"/>
      <c r="F12" s="476"/>
      <c r="G12" s="476"/>
      <c r="H12" s="476"/>
      <c r="I12" s="476"/>
      <c r="J12" s="471" t="s">
        <v>560</v>
      </c>
      <c r="K12" s="471"/>
      <c r="L12" s="471"/>
      <c r="M12" s="471"/>
      <c r="N12" s="471"/>
      <c r="O12" s="471"/>
      <c r="P12" s="471"/>
      <c r="Q12" s="471"/>
      <c r="R12" s="471"/>
    </row>
    <row r="13" spans="1:18" ht="26.25" x14ac:dyDescent="0.4">
      <c r="A13" s="476" t="s">
        <v>148</v>
      </c>
      <c r="B13" s="476"/>
      <c r="C13" s="476"/>
      <c r="D13" s="476"/>
      <c r="E13" s="476"/>
      <c r="F13" s="476"/>
      <c r="G13" s="476"/>
      <c r="H13" s="476"/>
      <c r="I13" s="476"/>
      <c r="J13" s="471" t="s">
        <v>37</v>
      </c>
      <c r="K13" s="471"/>
      <c r="L13" s="471"/>
      <c r="M13" s="471"/>
      <c r="N13" s="471"/>
      <c r="O13" s="471"/>
      <c r="P13" s="471"/>
      <c r="Q13" s="471"/>
      <c r="R13" s="471"/>
    </row>
    <row r="14" spans="1:18" ht="26.25" x14ac:dyDescent="0.4">
      <c r="A14" s="476" t="s">
        <v>255</v>
      </c>
      <c r="B14" s="476"/>
      <c r="C14" s="476"/>
      <c r="D14" s="476"/>
      <c r="E14" s="476"/>
      <c r="F14" s="476"/>
      <c r="G14" s="476"/>
      <c r="H14" s="476"/>
      <c r="I14" s="476"/>
      <c r="J14" s="471" t="s">
        <v>38</v>
      </c>
      <c r="K14" s="471"/>
      <c r="L14" s="471"/>
      <c r="M14" s="471"/>
      <c r="N14" s="471"/>
      <c r="O14" s="471"/>
      <c r="P14" s="471"/>
      <c r="Q14" s="471"/>
      <c r="R14" s="471"/>
    </row>
    <row r="15" spans="1:18" ht="26.25" x14ac:dyDescent="0.4">
      <c r="A15" s="487" t="s">
        <v>149</v>
      </c>
      <c r="B15" s="487"/>
      <c r="C15" s="487"/>
      <c r="D15" s="487"/>
      <c r="E15" s="487"/>
      <c r="F15" s="487"/>
      <c r="G15" s="487"/>
      <c r="H15" s="487"/>
      <c r="I15" s="487"/>
      <c r="J15" s="488" t="s">
        <v>533</v>
      </c>
      <c r="K15" s="488"/>
      <c r="L15" s="488"/>
      <c r="M15" s="488"/>
      <c r="N15" s="488"/>
      <c r="O15" s="488"/>
      <c r="P15" s="488"/>
      <c r="Q15" s="488"/>
      <c r="R15" s="488"/>
    </row>
    <row r="16" spans="1:18" ht="26.25" x14ac:dyDescent="0.25">
      <c r="A16" s="480"/>
      <c r="B16" s="480"/>
      <c r="C16" s="480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</row>
    <row r="17" spans="1:18" ht="26.25" x14ac:dyDescent="0.25">
      <c r="A17" s="475" t="s">
        <v>256</v>
      </c>
      <c r="B17" s="475" t="s">
        <v>169</v>
      </c>
      <c r="C17" s="478" t="s">
        <v>257</v>
      </c>
      <c r="D17" s="492"/>
      <c r="E17" s="492"/>
      <c r="F17" s="492"/>
      <c r="G17" s="492"/>
      <c r="H17" s="479"/>
      <c r="I17" s="478" t="s">
        <v>258</v>
      </c>
      <c r="J17" s="479"/>
      <c r="K17" s="475" t="s">
        <v>259</v>
      </c>
      <c r="L17" s="475"/>
      <c r="M17" s="475"/>
      <c r="N17" s="475"/>
      <c r="O17" s="475" t="s">
        <v>15</v>
      </c>
      <c r="P17" s="475"/>
      <c r="Q17" s="481" t="s">
        <v>260</v>
      </c>
      <c r="R17" s="475" t="s">
        <v>261</v>
      </c>
    </row>
    <row r="18" spans="1:18" ht="26.25" x14ac:dyDescent="0.25">
      <c r="A18" s="475"/>
      <c r="B18" s="475"/>
      <c r="C18" s="475" t="s">
        <v>262</v>
      </c>
      <c r="D18" s="465" t="s">
        <v>263</v>
      </c>
      <c r="E18" s="465" t="s">
        <v>264</v>
      </c>
      <c r="F18" s="475" t="s">
        <v>265</v>
      </c>
      <c r="G18" s="465" t="s">
        <v>266</v>
      </c>
      <c r="H18" s="465" t="s">
        <v>267</v>
      </c>
      <c r="I18" s="475" t="s">
        <v>268</v>
      </c>
      <c r="J18" s="475" t="s">
        <v>269</v>
      </c>
      <c r="K18" s="475" t="s">
        <v>172</v>
      </c>
      <c r="L18" s="475" t="s">
        <v>171</v>
      </c>
      <c r="M18" s="475"/>
      <c r="N18" s="475"/>
      <c r="O18" s="475" t="s">
        <v>270</v>
      </c>
      <c r="P18" s="475" t="s">
        <v>271</v>
      </c>
      <c r="Q18" s="481"/>
      <c r="R18" s="475"/>
    </row>
    <row r="19" spans="1:18" ht="78.75" x14ac:dyDescent="0.25">
      <c r="A19" s="475"/>
      <c r="B19" s="475"/>
      <c r="C19" s="475"/>
      <c r="D19" s="477"/>
      <c r="E19" s="477"/>
      <c r="F19" s="475"/>
      <c r="G19" s="466"/>
      <c r="H19" s="466"/>
      <c r="I19" s="475"/>
      <c r="J19" s="475"/>
      <c r="K19" s="475"/>
      <c r="L19" s="258" t="s">
        <v>175</v>
      </c>
      <c r="M19" s="258" t="s">
        <v>176</v>
      </c>
      <c r="N19" s="258" t="s">
        <v>272</v>
      </c>
      <c r="O19" s="475"/>
      <c r="P19" s="475"/>
      <c r="Q19" s="481"/>
      <c r="R19" s="475"/>
    </row>
    <row r="20" spans="1:18" ht="405.75" customHeight="1" x14ac:dyDescent="0.25">
      <c r="A20" s="259">
        <v>1</v>
      </c>
      <c r="B20" s="265" t="s">
        <v>250</v>
      </c>
      <c r="C20" s="311" t="s">
        <v>534</v>
      </c>
      <c r="D20" s="311" t="s">
        <v>537</v>
      </c>
      <c r="E20" s="311" t="s">
        <v>535</v>
      </c>
      <c r="F20" s="312" t="s">
        <v>536</v>
      </c>
      <c r="G20" s="312" t="s">
        <v>514</v>
      </c>
      <c r="H20" s="265" t="s">
        <v>531</v>
      </c>
      <c r="I20" s="257" t="s">
        <v>288</v>
      </c>
      <c r="J20" s="257" t="s">
        <v>289</v>
      </c>
      <c r="K20" s="340">
        <v>5000</v>
      </c>
      <c r="L20" s="260">
        <v>761.46</v>
      </c>
      <c r="M20" s="260">
        <v>4238.54</v>
      </c>
      <c r="N20" s="168">
        <f t="shared" ref="N20:N23" si="0">SUM(L20:M20)</f>
        <v>5000</v>
      </c>
      <c r="O20" s="168">
        <f>N20-K20</f>
        <v>0</v>
      </c>
      <c r="P20" s="168">
        <f>IFERROR(O20/K20*100,0)</f>
        <v>0</v>
      </c>
      <c r="Q20" s="168">
        <f>IFERROR(N20/$N$30*100,0)</f>
        <v>50</v>
      </c>
      <c r="R20" s="265" t="s">
        <v>531</v>
      </c>
    </row>
    <row r="21" spans="1:18" ht="321.75" customHeight="1" x14ac:dyDescent="0.25">
      <c r="A21" s="259">
        <v>2</v>
      </c>
      <c r="B21" s="265" t="s">
        <v>250</v>
      </c>
      <c r="C21" s="315" t="s">
        <v>538</v>
      </c>
      <c r="D21" s="315" t="s">
        <v>542</v>
      </c>
      <c r="E21" s="315" t="s">
        <v>539</v>
      </c>
      <c r="F21" s="315" t="s">
        <v>540</v>
      </c>
      <c r="G21" s="315" t="s">
        <v>541</v>
      </c>
      <c r="H21" s="265" t="s">
        <v>531</v>
      </c>
      <c r="I21" s="257" t="s">
        <v>288</v>
      </c>
      <c r="J21" s="257" t="s">
        <v>289</v>
      </c>
      <c r="K21" s="340">
        <v>0</v>
      </c>
      <c r="L21" s="260">
        <v>0</v>
      </c>
      <c r="M21" s="260">
        <v>0</v>
      </c>
      <c r="N21" s="168">
        <f t="shared" si="0"/>
        <v>0</v>
      </c>
      <c r="O21" s="168">
        <f t="shared" ref="O21:O31" si="1">N21-K21</f>
        <v>0</v>
      </c>
      <c r="P21" s="168">
        <f t="shared" ref="P21:P29" si="2">IFERROR(O21/K21*100,0)</f>
        <v>0</v>
      </c>
      <c r="Q21" s="168">
        <f t="shared" ref="Q21:Q29" si="3">IFERROR(N21/$N$30*100,0)</f>
        <v>0</v>
      </c>
      <c r="R21" s="265" t="s">
        <v>531</v>
      </c>
    </row>
    <row r="22" spans="1:18" ht="262.5" x14ac:dyDescent="0.25">
      <c r="A22" s="259">
        <v>3</v>
      </c>
      <c r="B22" s="265" t="s">
        <v>250</v>
      </c>
      <c r="C22" s="314" t="s">
        <v>543</v>
      </c>
      <c r="D22" s="314" t="s">
        <v>551</v>
      </c>
      <c r="E22" s="284" t="s">
        <v>544</v>
      </c>
      <c r="F22" s="285" t="s">
        <v>545</v>
      </c>
      <c r="G22" s="316" t="s">
        <v>546</v>
      </c>
      <c r="H22" s="265" t="s">
        <v>531</v>
      </c>
      <c r="I22" s="265" t="s">
        <v>360</v>
      </c>
      <c r="J22" s="265" t="s">
        <v>289</v>
      </c>
      <c r="K22" s="242">
        <v>8000</v>
      </c>
      <c r="L22" s="265"/>
      <c r="M22" s="260">
        <v>2500</v>
      </c>
      <c r="N22" s="168">
        <f t="shared" si="0"/>
        <v>2500</v>
      </c>
      <c r="O22" s="168">
        <f t="shared" si="1"/>
        <v>-5500</v>
      </c>
      <c r="P22" s="168">
        <f t="shared" si="2"/>
        <v>-68.75</v>
      </c>
      <c r="Q22" s="168">
        <f t="shared" si="3"/>
        <v>25</v>
      </c>
      <c r="R22" s="315" t="s">
        <v>531</v>
      </c>
    </row>
    <row r="23" spans="1:18" ht="210" x14ac:dyDescent="0.25">
      <c r="A23" s="259">
        <v>4</v>
      </c>
      <c r="B23" s="265" t="s">
        <v>300</v>
      </c>
      <c r="C23" s="265" t="s">
        <v>547</v>
      </c>
      <c r="D23" s="265" t="s">
        <v>548</v>
      </c>
      <c r="E23" s="265" t="s">
        <v>550</v>
      </c>
      <c r="F23" s="265" t="s">
        <v>536</v>
      </c>
      <c r="G23" s="265" t="s">
        <v>549</v>
      </c>
      <c r="H23" s="265" t="s">
        <v>531</v>
      </c>
      <c r="I23" s="315" t="s">
        <v>288</v>
      </c>
      <c r="J23" s="315" t="s">
        <v>289</v>
      </c>
      <c r="K23" s="242">
        <v>0</v>
      </c>
      <c r="L23" s="265">
        <v>0</v>
      </c>
      <c r="M23" s="313">
        <v>2500</v>
      </c>
      <c r="N23" s="168">
        <f t="shared" si="0"/>
        <v>2500</v>
      </c>
      <c r="O23" s="168">
        <f t="shared" si="1"/>
        <v>2500</v>
      </c>
      <c r="P23" s="168">
        <f t="shared" si="2"/>
        <v>0</v>
      </c>
      <c r="Q23" s="168">
        <f t="shared" si="3"/>
        <v>25</v>
      </c>
      <c r="R23" s="315" t="s">
        <v>531</v>
      </c>
    </row>
    <row r="24" spans="1:18" ht="26.25" x14ac:dyDescent="0.25">
      <c r="A24" s="259">
        <v>5</v>
      </c>
      <c r="B24" s="265">
        <v>1</v>
      </c>
      <c r="C24" s="265"/>
      <c r="D24" s="265"/>
      <c r="E24" s="265"/>
      <c r="F24" s="265"/>
      <c r="G24" s="265"/>
      <c r="H24" s="265"/>
      <c r="I24" s="265"/>
      <c r="J24" s="265"/>
      <c r="K24" s="242"/>
      <c r="L24" s="265"/>
      <c r="M24" s="265"/>
      <c r="N24" s="168">
        <v>0</v>
      </c>
      <c r="O24" s="168">
        <f t="shared" si="1"/>
        <v>0</v>
      </c>
      <c r="P24" s="168">
        <f t="shared" si="2"/>
        <v>0</v>
      </c>
      <c r="Q24" s="168">
        <f t="shared" si="3"/>
        <v>0</v>
      </c>
      <c r="R24" s="265"/>
    </row>
    <row r="25" spans="1:18" ht="26.25" x14ac:dyDescent="0.25">
      <c r="A25" s="259">
        <v>6</v>
      </c>
      <c r="B25" s="265">
        <v>1</v>
      </c>
      <c r="C25" s="265"/>
      <c r="D25" s="265"/>
      <c r="E25" s="265"/>
      <c r="F25" s="265"/>
      <c r="G25" s="265"/>
      <c r="H25" s="265"/>
      <c r="I25" s="265"/>
      <c r="J25" s="265"/>
      <c r="K25" s="339"/>
      <c r="L25" s="265"/>
      <c r="M25" s="265"/>
      <c r="N25" s="168">
        <v>0</v>
      </c>
      <c r="O25" s="168">
        <f t="shared" si="1"/>
        <v>0</v>
      </c>
      <c r="P25" s="168">
        <f t="shared" si="2"/>
        <v>0</v>
      </c>
      <c r="Q25" s="168">
        <f t="shared" si="3"/>
        <v>0</v>
      </c>
      <c r="R25" s="265"/>
    </row>
    <row r="26" spans="1:18" ht="26.25" x14ac:dyDescent="0.25">
      <c r="A26" s="259">
        <v>7</v>
      </c>
      <c r="B26" s="265">
        <v>1</v>
      </c>
      <c r="C26" s="265"/>
      <c r="D26" s="265"/>
      <c r="E26" s="265"/>
      <c r="F26" s="265"/>
      <c r="G26" s="265"/>
      <c r="H26" s="265"/>
      <c r="I26" s="265"/>
      <c r="J26" s="265"/>
      <c r="K26" s="339"/>
      <c r="L26" s="265"/>
      <c r="M26" s="265"/>
      <c r="N26" s="168">
        <v>0</v>
      </c>
      <c r="O26" s="168">
        <f t="shared" si="1"/>
        <v>0</v>
      </c>
      <c r="P26" s="168">
        <f t="shared" si="2"/>
        <v>0</v>
      </c>
      <c r="Q26" s="168">
        <f t="shared" si="3"/>
        <v>0</v>
      </c>
      <c r="R26" s="265"/>
    </row>
    <row r="27" spans="1:18" ht="26.25" x14ac:dyDescent="0.25">
      <c r="A27" s="259">
        <v>8</v>
      </c>
      <c r="B27" s="265">
        <v>1</v>
      </c>
      <c r="C27" s="265"/>
      <c r="D27" s="265"/>
      <c r="E27" s="265"/>
      <c r="F27" s="265"/>
      <c r="G27" s="265"/>
      <c r="H27" s="265"/>
      <c r="I27" s="265"/>
      <c r="J27" s="265"/>
      <c r="K27" s="339"/>
      <c r="L27" s="265"/>
      <c r="M27" s="265"/>
      <c r="N27" s="168">
        <v>0</v>
      </c>
      <c r="O27" s="168">
        <f t="shared" si="1"/>
        <v>0</v>
      </c>
      <c r="P27" s="168">
        <f t="shared" si="2"/>
        <v>0</v>
      </c>
      <c r="Q27" s="168">
        <f t="shared" si="3"/>
        <v>0</v>
      </c>
      <c r="R27" s="265"/>
    </row>
    <row r="28" spans="1:18" ht="26.25" x14ac:dyDescent="0.25">
      <c r="A28" s="259">
        <v>9</v>
      </c>
      <c r="B28" s="265">
        <v>1</v>
      </c>
      <c r="C28" s="265"/>
      <c r="D28" s="265"/>
      <c r="E28" s="265"/>
      <c r="F28" s="265"/>
      <c r="G28" s="265"/>
      <c r="H28" s="265"/>
      <c r="I28" s="265"/>
      <c r="J28" s="265"/>
      <c r="K28" s="339"/>
      <c r="L28" s="265"/>
      <c r="M28" s="265"/>
      <c r="N28" s="168">
        <v>0</v>
      </c>
      <c r="O28" s="168">
        <f t="shared" si="1"/>
        <v>0</v>
      </c>
      <c r="P28" s="168">
        <f t="shared" si="2"/>
        <v>0</v>
      </c>
      <c r="Q28" s="168">
        <f t="shared" si="3"/>
        <v>0</v>
      </c>
      <c r="R28" s="265"/>
    </row>
    <row r="29" spans="1:18" ht="26.25" x14ac:dyDescent="0.25">
      <c r="A29" s="259">
        <v>10</v>
      </c>
      <c r="B29" s="265">
        <v>1</v>
      </c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168">
        <v>0</v>
      </c>
      <c r="O29" s="168">
        <f t="shared" si="1"/>
        <v>0</v>
      </c>
      <c r="P29" s="168">
        <f t="shared" si="2"/>
        <v>0</v>
      </c>
      <c r="Q29" s="168">
        <f t="shared" si="3"/>
        <v>0</v>
      </c>
      <c r="R29" s="265"/>
    </row>
    <row r="30" spans="1:18" ht="26.25" x14ac:dyDescent="0.4">
      <c r="A30" s="482" t="s">
        <v>3</v>
      </c>
      <c r="B30" s="483"/>
      <c r="C30" s="483"/>
      <c r="D30" s="483"/>
      <c r="E30" s="483"/>
      <c r="F30" s="483"/>
      <c r="G30" s="483"/>
      <c r="H30" s="483"/>
      <c r="I30" s="483"/>
      <c r="J30" s="484"/>
      <c r="K30" s="274">
        <f>SUM(K20:K29)</f>
        <v>13000</v>
      </c>
      <c r="L30" s="261">
        <f>SUM(L20:L29)</f>
        <v>761.46</v>
      </c>
      <c r="M30" s="261">
        <f t="shared" ref="M30:Q30" si="4">SUM(M20:M29)</f>
        <v>9238.5400000000009</v>
      </c>
      <c r="N30" s="261">
        <f t="shared" si="4"/>
        <v>10000</v>
      </c>
      <c r="O30" s="261">
        <f t="shared" si="1"/>
        <v>-3000</v>
      </c>
      <c r="P30" s="261">
        <f t="shared" si="4"/>
        <v>-68.75</v>
      </c>
      <c r="Q30" s="261">
        <f t="shared" si="4"/>
        <v>100</v>
      </c>
      <c r="R30" s="262"/>
    </row>
    <row r="31" spans="1:18" s="321" customFormat="1" ht="26.25" x14ac:dyDescent="0.4">
      <c r="A31" s="318"/>
      <c r="B31" s="318"/>
      <c r="C31" s="318"/>
      <c r="D31" s="318"/>
      <c r="E31" s="318"/>
      <c r="F31" s="318"/>
      <c r="G31" s="318"/>
      <c r="H31" s="318"/>
      <c r="I31" s="318"/>
      <c r="J31" s="318"/>
      <c r="K31" s="324">
        <f>'[1]Quadro Geral'!$I$33</f>
        <v>13000</v>
      </c>
      <c r="L31" s="319">
        <f>'[1]Quadro Geral'!$J$33</f>
        <v>761.46</v>
      </c>
      <c r="M31" s="319">
        <f>'[1]Quadro Geral'!$K$33</f>
        <v>9238.5400000000009</v>
      </c>
      <c r="N31" s="319">
        <f>'[1]Quadro Geral'!$L$33</f>
        <v>10000</v>
      </c>
      <c r="O31" s="324">
        <f t="shared" si="1"/>
        <v>-3000</v>
      </c>
      <c r="P31" s="319"/>
      <c r="Q31" s="319"/>
      <c r="R31" s="320"/>
    </row>
    <row r="32" spans="1:18" ht="26.25" x14ac:dyDescent="0.4">
      <c r="A32" s="486" t="s">
        <v>273</v>
      </c>
      <c r="B32" s="486"/>
      <c r="C32" s="486"/>
      <c r="D32" s="486"/>
      <c r="E32" s="486"/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486"/>
      <c r="Q32" s="486"/>
      <c r="R32" s="486"/>
    </row>
    <row r="33" spans="1:18" ht="26.25" x14ac:dyDescent="0.25">
      <c r="A33" s="467" t="s">
        <v>110</v>
      </c>
      <c r="B33" s="468"/>
      <c r="C33" s="468"/>
      <c r="D33" s="468"/>
      <c r="E33" s="468"/>
      <c r="F33" s="468"/>
      <c r="G33" s="468"/>
      <c r="H33" s="468"/>
      <c r="I33" s="468"/>
      <c r="J33" s="468"/>
      <c r="K33" s="468"/>
      <c r="L33" s="468"/>
      <c r="M33" s="468"/>
      <c r="N33" s="468"/>
      <c r="O33" s="468"/>
      <c r="P33" s="468"/>
      <c r="Q33" s="468"/>
      <c r="R33" s="469"/>
    </row>
    <row r="34" spans="1:18" ht="26.25" x14ac:dyDescent="0.4">
      <c r="A34" s="472"/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473"/>
      <c r="R34" s="474"/>
    </row>
    <row r="35" spans="1:18" ht="26.25" x14ac:dyDescent="0.4">
      <c r="A35" s="485" t="s">
        <v>274</v>
      </c>
      <c r="B35" s="485"/>
      <c r="C35" s="485"/>
      <c r="D35" s="485"/>
      <c r="E35" s="485"/>
      <c r="F35" s="485"/>
      <c r="G35" s="485"/>
      <c r="H35" s="485"/>
      <c r="I35" s="485"/>
      <c r="J35" s="263"/>
      <c r="K35" s="263"/>
      <c r="L35" s="263"/>
      <c r="M35" s="263"/>
      <c r="N35" s="263"/>
      <c r="O35" s="263"/>
      <c r="P35" s="263"/>
      <c r="Q35" s="263"/>
      <c r="R35" s="263"/>
    </row>
    <row r="36" spans="1:18" ht="26.25" x14ac:dyDescent="0.4">
      <c r="A36" s="264" t="s">
        <v>275</v>
      </c>
      <c r="B36" s="264"/>
      <c r="C36" s="464" t="s">
        <v>276</v>
      </c>
      <c r="D36" s="464"/>
      <c r="E36" s="464"/>
      <c r="F36" s="464"/>
      <c r="G36" s="464"/>
      <c r="H36" s="464"/>
      <c r="I36" s="464"/>
      <c r="R36" s="256"/>
    </row>
    <row r="37" spans="1:18" ht="26.25" x14ac:dyDescent="0.4">
      <c r="A37" s="264" t="s">
        <v>277</v>
      </c>
      <c r="B37" s="264"/>
      <c r="C37" s="464" t="s">
        <v>278</v>
      </c>
      <c r="D37" s="464"/>
      <c r="E37" s="464"/>
      <c r="F37" s="464"/>
      <c r="G37" s="464"/>
      <c r="H37" s="464"/>
      <c r="I37" s="464"/>
      <c r="R37" s="256"/>
    </row>
    <row r="38" spans="1:18" ht="26.25" x14ac:dyDescent="0.4">
      <c r="A38" s="264" t="s">
        <v>279</v>
      </c>
      <c r="B38" s="264"/>
      <c r="C38" s="464" t="s">
        <v>280</v>
      </c>
      <c r="D38" s="464"/>
      <c r="E38" s="464"/>
      <c r="F38" s="464"/>
      <c r="G38" s="464"/>
      <c r="H38" s="464"/>
      <c r="I38" s="464"/>
      <c r="R38" s="256"/>
    </row>
    <row r="39" spans="1:18" ht="26.25" x14ac:dyDescent="0.4">
      <c r="A39" s="264" t="s">
        <v>281</v>
      </c>
      <c r="B39" s="264"/>
      <c r="C39" s="464" t="s">
        <v>282</v>
      </c>
      <c r="D39" s="464"/>
      <c r="E39" s="464"/>
      <c r="F39" s="464"/>
      <c r="G39" s="464"/>
      <c r="H39" s="464"/>
      <c r="I39" s="464"/>
      <c r="R39" s="256"/>
    </row>
  </sheetData>
  <mergeCells count="48">
    <mergeCell ref="A30:J30"/>
    <mergeCell ref="D18:D19"/>
    <mergeCell ref="E18:E19"/>
    <mergeCell ref="F18:F19"/>
    <mergeCell ref="G18:G19"/>
    <mergeCell ref="H18:H19"/>
    <mergeCell ref="I18:I19"/>
    <mergeCell ref="C38:I38"/>
    <mergeCell ref="C39:I39"/>
    <mergeCell ref="A32:R32"/>
    <mergeCell ref="A33:R33"/>
    <mergeCell ref="A34:R34"/>
    <mergeCell ref="A35:I35"/>
    <mergeCell ref="C36:I36"/>
    <mergeCell ref="C37:I37"/>
    <mergeCell ref="J18:J19"/>
    <mergeCell ref="A16:R16"/>
    <mergeCell ref="A17:A19"/>
    <mergeCell ref="B17:B19"/>
    <mergeCell ref="C17:H17"/>
    <mergeCell ref="I17:J17"/>
    <mergeCell ref="K17:N17"/>
    <mergeCell ref="O17:P17"/>
    <mergeCell ref="Q17:Q19"/>
    <mergeCell ref="R17:R19"/>
    <mergeCell ref="C18:C19"/>
    <mergeCell ref="K18:K19"/>
    <mergeCell ref="L18:N18"/>
    <mergeCell ref="O18:O19"/>
    <mergeCell ref="P18:P19"/>
    <mergeCell ref="A13:I13"/>
    <mergeCell ref="J13:R13"/>
    <mergeCell ref="A14:I14"/>
    <mergeCell ref="J14:R14"/>
    <mergeCell ref="A15:I15"/>
    <mergeCell ref="J15:R15"/>
    <mergeCell ref="A10:I10"/>
    <mergeCell ref="J10:R10"/>
    <mergeCell ref="A11:I11"/>
    <mergeCell ref="J11:R11"/>
    <mergeCell ref="A12:I12"/>
    <mergeCell ref="J12:R12"/>
    <mergeCell ref="A6:R6"/>
    <mergeCell ref="A7:R7"/>
    <mergeCell ref="A8:I8"/>
    <mergeCell ref="J8:R8"/>
    <mergeCell ref="A9:I9"/>
    <mergeCell ref="J9:R9"/>
  </mergeCells>
  <pageMargins left="0.511811024" right="0.511811024" top="0.78740157499999996" bottom="0.78740157499999996" header="0.31496062000000002" footer="0.31496062000000002"/>
  <pageSetup paperSize="9" scale="13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103"/>
  <sheetViews>
    <sheetView showGridLines="0" view="pageBreakPreview" zoomScale="68" zoomScaleNormal="55" zoomScaleSheetLayoutView="68" workbookViewId="0">
      <pane xSplit="4" topLeftCell="E1" activePane="topRight" state="frozen"/>
      <selection pane="topRight" activeCell="E13" sqref="E13"/>
    </sheetView>
  </sheetViews>
  <sheetFormatPr defaultRowHeight="15" x14ac:dyDescent="0.25"/>
  <cols>
    <col min="1" max="1" width="45.85546875" style="21" customWidth="1"/>
    <col min="2" max="2" width="13" style="51" customWidth="1"/>
    <col min="3" max="3" width="9.85546875" style="51" customWidth="1"/>
    <col min="4" max="4" width="61.7109375" style="21" customWidth="1"/>
    <col min="5" max="5" width="85.85546875" style="23" customWidth="1"/>
    <col min="6" max="6" width="71.140625" style="47" customWidth="1"/>
    <col min="7" max="7" width="59.140625" style="21" customWidth="1"/>
    <col min="8" max="8" width="71.140625" style="47" customWidth="1"/>
    <col min="9" max="10" width="59.140625" style="21" customWidth="1"/>
    <col min="11" max="11" width="32.85546875" style="48" customWidth="1"/>
    <col min="12" max="12" width="38.28515625" style="48" customWidth="1"/>
    <col min="13" max="13" width="45.28515625" style="48" customWidth="1"/>
    <col min="14" max="14" width="36.140625" style="49" customWidth="1"/>
    <col min="15" max="15" width="28.28515625" style="49" customWidth="1"/>
    <col min="16" max="16" width="33.140625" style="48" customWidth="1"/>
    <col min="17" max="17" width="33.42578125" style="49" customWidth="1"/>
    <col min="18" max="18" width="20.42578125" style="49" customWidth="1"/>
    <col min="19" max="19" width="51.7109375" style="21" customWidth="1"/>
    <col min="20" max="23" width="9.140625" style="21"/>
    <col min="24" max="24" width="85.42578125" style="21" hidden="1" customWidth="1"/>
    <col min="25" max="256" width="9.140625" style="21"/>
    <col min="257" max="257" width="45.85546875" style="21" customWidth="1"/>
    <col min="258" max="258" width="13" style="21" customWidth="1"/>
    <col min="259" max="259" width="9.85546875" style="21" customWidth="1"/>
    <col min="260" max="260" width="61.7109375" style="21" customWidth="1"/>
    <col min="261" max="261" width="85.85546875" style="21" customWidth="1"/>
    <col min="262" max="262" width="71.140625" style="21" customWidth="1"/>
    <col min="263" max="263" width="59.140625" style="21" customWidth="1"/>
    <col min="264" max="264" width="71.140625" style="21" customWidth="1"/>
    <col min="265" max="266" width="59.140625" style="21" customWidth="1"/>
    <col min="267" max="267" width="32.85546875" style="21" customWidth="1"/>
    <col min="268" max="268" width="38.28515625" style="21" customWidth="1"/>
    <col min="269" max="269" width="45.28515625" style="21" customWidth="1"/>
    <col min="270" max="270" width="36.140625" style="21" customWidth="1"/>
    <col min="271" max="271" width="28.28515625" style="21" customWidth="1"/>
    <col min="272" max="272" width="33.140625" style="21" customWidth="1"/>
    <col min="273" max="273" width="33.42578125" style="21" customWidth="1"/>
    <col min="274" max="274" width="20.42578125" style="21" customWidth="1"/>
    <col min="275" max="275" width="51.7109375" style="21" customWidth="1"/>
    <col min="276" max="279" width="9.140625" style="21"/>
    <col min="280" max="280" width="0" style="21" hidden="1" customWidth="1"/>
    <col min="281" max="512" width="9.140625" style="21"/>
    <col min="513" max="513" width="45.85546875" style="21" customWidth="1"/>
    <col min="514" max="514" width="13" style="21" customWidth="1"/>
    <col min="515" max="515" width="9.85546875" style="21" customWidth="1"/>
    <col min="516" max="516" width="61.7109375" style="21" customWidth="1"/>
    <col min="517" max="517" width="85.85546875" style="21" customWidth="1"/>
    <col min="518" max="518" width="71.140625" style="21" customWidth="1"/>
    <col min="519" max="519" width="59.140625" style="21" customWidth="1"/>
    <col min="520" max="520" width="71.140625" style="21" customWidth="1"/>
    <col min="521" max="522" width="59.140625" style="21" customWidth="1"/>
    <col min="523" max="523" width="32.85546875" style="21" customWidth="1"/>
    <col min="524" max="524" width="38.28515625" style="21" customWidth="1"/>
    <col min="525" max="525" width="45.28515625" style="21" customWidth="1"/>
    <col min="526" max="526" width="36.140625" style="21" customWidth="1"/>
    <col min="527" max="527" width="28.28515625" style="21" customWidth="1"/>
    <col min="528" max="528" width="33.140625" style="21" customWidth="1"/>
    <col min="529" max="529" width="33.42578125" style="21" customWidth="1"/>
    <col min="530" max="530" width="20.42578125" style="21" customWidth="1"/>
    <col min="531" max="531" width="51.7109375" style="21" customWidth="1"/>
    <col min="532" max="535" width="9.140625" style="21"/>
    <col min="536" max="536" width="0" style="21" hidden="1" customWidth="1"/>
    <col min="537" max="768" width="9.140625" style="21"/>
    <col min="769" max="769" width="45.85546875" style="21" customWidth="1"/>
    <col min="770" max="770" width="13" style="21" customWidth="1"/>
    <col min="771" max="771" width="9.85546875" style="21" customWidth="1"/>
    <col min="772" max="772" width="61.7109375" style="21" customWidth="1"/>
    <col min="773" max="773" width="85.85546875" style="21" customWidth="1"/>
    <col min="774" max="774" width="71.140625" style="21" customWidth="1"/>
    <col min="775" max="775" width="59.140625" style="21" customWidth="1"/>
    <col min="776" max="776" width="71.140625" style="21" customWidth="1"/>
    <col min="777" max="778" width="59.140625" style="21" customWidth="1"/>
    <col min="779" max="779" width="32.85546875" style="21" customWidth="1"/>
    <col min="780" max="780" width="38.28515625" style="21" customWidth="1"/>
    <col min="781" max="781" width="45.28515625" style="21" customWidth="1"/>
    <col min="782" max="782" width="36.140625" style="21" customWidth="1"/>
    <col min="783" max="783" width="28.28515625" style="21" customWidth="1"/>
    <col min="784" max="784" width="33.140625" style="21" customWidth="1"/>
    <col min="785" max="785" width="33.42578125" style="21" customWidth="1"/>
    <col min="786" max="786" width="20.42578125" style="21" customWidth="1"/>
    <col min="787" max="787" width="51.7109375" style="21" customWidth="1"/>
    <col min="788" max="791" width="9.140625" style="21"/>
    <col min="792" max="792" width="0" style="21" hidden="1" customWidth="1"/>
    <col min="793" max="1024" width="9.140625" style="21"/>
    <col min="1025" max="1025" width="45.85546875" style="21" customWidth="1"/>
    <col min="1026" max="1026" width="13" style="21" customWidth="1"/>
    <col min="1027" max="1027" width="9.85546875" style="21" customWidth="1"/>
    <col min="1028" max="1028" width="61.7109375" style="21" customWidth="1"/>
    <col min="1029" max="1029" width="85.85546875" style="21" customWidth="1"/>
    <col min="1030" max="1030" width="71.140625" style="21" customWidth="1"/>
    <col min="1031" max="1031" width="59.140625" style="21" customWidth="1"/>
    <col min="1032" max="1032" width="71.140625" style="21" customWidth="1"/>
    <col min="1033" max="1034" width="59.140625" style="21" customWidth="1"/>
    <col min="1035" max="1035" width="32.85546875" style="21" customWidth="1"/>
    <col min="1036" max="1036" width="38.28515625" style="21" customWidth="1"/>
    <col min="1037" max="1037" width="45.28515625" style="21" customWidth="1"/>
    <col min="1038" max="1038" width="36.140625" style="21" customWidth="1"/>
    <col min="1039" max="1039" width="28.28515625" style="21" customWidth="1"/>
    <col min="1040" max="1040" width="33.140625" style="21" customWidth="1"/>
    <col min="1041" max="1041" width="33.42578125" style="21" customWidth="1"/>
    <col min="1042" max="1042" width="20.42578125" style="21" customWidth="1"/>
    <col min="1043" max="1043" width="51.7109375" style="21" customWidth="1"/>
    <col min="1044" max="1047" width="9.140625" style="21"/>
    <col min="1048" max="1048" width="0" style="21" hidden="1" customWidth="1"/>
    <col min="1049" max="1280" width="9.140625" style="21"/>
    <col min="1281" max="1281" width="45.85546875" style="21" customWidth="1"/>
    <col min="1282" max="1282" width="13" style="21" customWidth="1"/>
    <col min="1283" max="1283" width="9.85546875" style="21" customWidth="1"/>
    <col min="1284" max="1284" width="61.7109375" style="21" customWidth="1"/>
    <col min="1285" max="1285" width="85.85546875" style="21" customWidth="1"/>
    <col min="1286" max="1286" width="71.140625" style="21" customWidth="1"/>
    <col min="1287" max="1287" width="59.140625" style="21" customWidth="1"/>
    <col min="1288" max="1288" width="71.140625" style="21" customWidth="1"/>
    <col min="1289" max="1290" width="59.140625" style="21" customWidth="1"/>
    <col min="1291" max="1291" width="32.85546875" style="21" customWidth="1"/>
    <col min="1292" max="1292" width="38.28515625" style="21" customWidth="1"/>
    <col min="1293" max="1293" width="45.28515625" style="21" customWidth="1"/>
    <col min="1294" max="1294" width="36.140625" style="21" customWidth="1"/>
    <col min="1295" max="1295" width="28.28515625" style="21" customWidth="1"/>
    <col min="1296" max="1296" width="33.140625" style="21" customWidth="1"/>
    <col min="1297" max="1297" width="33.42578125" style="21" customWidth="1"/>
    <col min="1298" max="1298" width="20.42578125" style="21" customWidth="1"/>
    <col min="1299" max="1299" width="51.7109375" style="21" customWidth="1"/>
    <col min="1300" max="1303" width="9.140625" style="21"/>
    <col min="1304" max="1304" width="0" style="21" hidden="1" customWidth="1"/>
    <col min="1305" max="1536" width="9.140625" style="21"/>
    <col min="1537" max="1537" width="45.85546875" style="21" customWidth="1"/>
    <col min="1538" max="1538" width="13" style="21" customWidth="1"/>
    <col min="1539" max="1539" width="9.85546875" style="21" customWidth="1"/>
    <col min="1540" max="1540" width="61.7109375" style="21" customWidth="1"/>
    <col min="1541" max="1541" width="85.85546875" style="21" customWidth="1"/>
    <col min="1542" max="1542" width="71.140625" style="21" customWidth="1"/>
    <col min="1543" max="1543" width="59.140625" style="21" customWidth="1"/>
    <col min="1544" max="1544" width="71.140625" style="21" customWidth="1"/>
    <col min="1545" max="1546" width="59.140625" style="21" customWidth="1"/>
    <col min="1547" max="1547" width="32.85546875" style="21" customWidth="1"/>
    <col min="1548" max="1548" width="38.28515625" style="21" customWidth="1"/>
    <col min="1549" max="1549" width="45.28515625" style="21" customWidth="1"/>
    <col min="1550" max="1550" width="36.140625" style="21" customWidth="1"/>
    <col min="1551" max="1551" width="28.28515625" style="21" customWidth="1"/>
    <col min="1552" max="1552" width="33.140625" style="21" customWidth="1"/>
    <col min="1553" max="1553" width="33.42578125" style="21" customWidth="1"/>
    <col min="1554" max="1554" width="20.42578125" style="21" customWidth="1"/>
    <col min="1555" max="1555" width="51.7109375" style="21" customWidth="1"/>
    <col min="1556" max="1559" width="9.140625" style="21"/>
    <col min="1560" max="1560" width="0" style="21" hidden="1" customWidth="1"/>
    <col min="1561" max="1792" width="9.140625" style="21"/>
    <col min="1793" max="1793" width="45.85546875" style="21" customWidth="1"/>
    <col min="1794" max="1794" width="13" style="21" customWidth="1"/>
    <col min="1795" max="1795" width="9.85546875" style="21" customWidth="1"/>
    <col min="1796" max="1796" width="61.7109375" style="21" customWidth="1"/>
    <col min="1797" max="1797" width="85.85546875" style="21" customWidth="1"/>
    <col min="1798" max="1798" width="71.140625" style="21" customWidth="1"/>
    <col min="1799" max="1799" width="59.140625" style="21" customWidth="1"/>
    <col min="1800" max="1800" width="71.140625" style="21" customWidth="1"/>
    <col min="1801" max="1802" width="59.140625" style="21" customWidth="1"/>
    <col min="1803" max="1803" width="32.85546875" style="21" customWidth="1"/>
    <col min="1804" max="1804" width="38.28515625" style="21" customWidth="1"/>
    <col min="1805" max="1805" width="45.28515625" style="21" customWidth="1"/>
    <col min="1806" max="1806" width="36.140625" style="21" customWidth="1"/>
    <col min="1807" max="1807" width="28.28515625" style="21" customWidth="1"/>
    <col min="1808" max="1808" width="33.140625" style="21" customWidth="1"/>
    <col min="1809" max="1809" width="33.42578125" style="21" customWidth="1"/>
    <col min="1810" max="1810" width="20.42578125" style="21" customWidth="1"/>
    <col min="1811" max="1811" width="51.7109375" style="21" customWidth="1"/>
    <col min="1812" max="1815" width="9.140625" style="21"/>
    <col min="1816" max="1816" width="0" style="21" hidden="1" customWidth="1"/>
    <col min="1817" max="2048" width="9.140625" style="21"/>
    <col min="2049" max="2049" width="45.85546875" style="21" customWidth="1"/>
    <col min="2050" max="2050" width="13" style="21" customWidth="1"/>
    <col min="2051" max="2051" width="9.85546875" style="21" customWidth="1"/>
    <col min="2052" max="2052" width="61.7109375" style="21" customWidth="1"/>
    <col min="2053" max="2053" width="85.85546875" style="21" customWidth="1"/>
    <col min="2054" max="2054" width="71.140625" style="21" customWidth="1"/>
    <col min="2055" max="2055" width="59.140625" style="21" customWidth="1"/>
    <col min="2056" max="2056" width="71.140625" style="21" customWidth="1"/>
    <col min="2057" max="2058" width="59.140625" style="21" customWidth="1"/>
    <col min="2059" max="2059" width="32.85546875" style="21" customWidth="1"/>
    <col min="2060" max="2060" width="38.28515625" style="21" customWidth="1"/>
    <col min="2061" max="2061" width="45.28515625" style="21" customWidth="1"/>
    <col min="2062" max="2062" width="36.140625" style="21" customWidth="1"/>
    <col min="2063" max="2063" width="28.28515625" style="21" customWidth="1"/>
    <col min="2064" max="2064" width="33.140625" style="21" customWidth="1"/>
    <col min="2065" max="2065" width="33.42578125" style="21" customWidth="1"/>
    <col min="2066" max="2066" width="20.42578125" style="21" customWidth="1"/>
    <col min="2067" max="2067" width="51.7109375" style="21" customWidth="1"/>
    <col min="2068" max="2071" width="9.140625" style="21"/>
    <col min="2072" max="2072" width="0" style="21" hidden="1" customWidth="1"/>
    <col min="2073" max="2304" width="9.140625" style="21"/>
    <col min="2305" max="2305" width="45.85546875" style="21" customWidth="1"/>
    <col min="2306" max="2306" width="13" style="21" customWidth="1"/>
    <col min="2307" max="2307" width="9.85546875" style="21" customWidth="1"/>
    <col min="2308" max="2308" width="61.7109375" style="21" customWidth="1"/>
    <col min="2309" max="2309" width="85.85546875" style="21" customWidth="1"/>
    <col min="2310" max="2310" width="71.140625" style="21" customWidth="1"/>
    <col min="2311" max="2311" width="59.140625" style="21" customWidth="1"/>
    <col min="2312" max="2312" width="71.140625" style="21" customWidth="1"/>
    <col min="2313" max="2314" width="59.140625" style="21" customWidth="1"/>
    <col min="2315" max="2315" width="32.85546875" style="21" customWidth="1"/>
    <col min="2316" max="2316" width="38.28515625" style="21" customWidth="1"/>
    <col min="2317" max="2317" width="45.28515625" style="21" customWidth="1"/>
    <col min="2318" max="2318" width="36.140625" style="21" customWidth="1"/>
    <col min="2319" max="2319" width="28.28515625" style="21" customWidth="1"/>
    <col min="2320" max="2320" width="33.140625" style="21" customWidth="1"/>
    <col min="2321" max="2321" width="33.42578125" style="21" customWidth="1"/>
    <col min="2322" max="2322" width="20.42578125" style="21" customWidth="1"/>
    <col min="2323" max="2323" width="51.7109375" style="21" customWidth="1"/>
    <col min="2324" max="2327" width="9.140625" style="21"/>
    <col min="2328" max="2328" width="0" style="21" hidden="1" customWidth="1"/>
    <col min="2329" max="2560" width="9.140625" style="21"/>
    <col min="2561" max="2561" width="45.85546875" style="21" customWidth="1"/>
    <col min="2562" max="2562" width="13" style="21" customWidth="1"/>
    <col min="2563" max="2563" width="9.85546875" style="21" customWidth="1"/>
    <col min="2564" max="2564" width="61.7109375" style="21" customWidth="1"/>
    <col min="2565" max="2565" width="85.85546875" style="21" customWidth="1"/>
    <col min="2566" max="2566" width="71.140625" style="21" customWidth="1"/>
    <col min="2567" max="2567" width="59.140625" style="21" customWidth="1"/>
    <col min="2568" max="2568" width="71.140625" style="21" customWidth="1"/>
    <col min="2569" max="2570" width="59.140625" style="21" customWidth="1"/>
    <col min="2571" max="2571" width="32.85546875" style="21" customWidth="1"/>
    <col min="2572" max="2572" width="38.28515625" style="21" customWidth="1"/>
    <col min="2573" max="2573" width="45.28515625" style="21" customWidth="1"/>
    <col min="2574" max="2574" width="36.140625" style="21" customWidth="1"/>
    <col min="2575" max="2575" width="28.28515625" style="21" customWidth="1"/>
    <col min="2576" max="2576" width="33.140625" style="21" customWidth="1"/>
    <col min="2577" max="2577" width="33.42578125" style="21" customWidth="1"/>
    <col min="2578" max="2578" width="20.42578125" style="21" customWidth="1"/>
    <col min="2579" max="2579" width="51.7109375" style="21" customWidth="1"/>
    <col min="2580" max="2583" width="9.140625" style="21"/>
    <col min="2584" max="2584" width="0" style="21" hidden="1" customWidth="1"/>
    <col min="2585" max="2816" width="9.140625" style="21"/>
    <col min="2817" max="2817" width="45.85546875" style="21" customWidth="1"/>
    <col min="2818" max="2818" width="13" style="21" customWidth="1"/>
    <col min="2819" max="2819" width="9.85546875" style="21" customWidth="1"/>
    <col min="2820" max="2820" width="61.7109375" style="21" customWidth="1"/>
    <col min="2821" max="2821" width="85.85546875" style="21" customWidth="1"/>
    <col min="2822" max="2822" width="71.140625" style="21" customWidth="1"/>
    <col min="2823" max="2823" width="59.140625" style="21" customWidth="1"/>
    <col min="2824" max="2824" width="71.140625" style="21" customWidth="1"/>
    <col min="2825" max="2826" width="59.140625" style="21" customWidth="1"/>
    <col min="2827" max="2827" width="32.85546875" style="21" customWidth="1"/>
    <col min="2828" max="2828" width="38.28515625" style="21" customWidth="1"/>
    <col min="2829" max="2829" width="45.28515625" style="21" customWidth="1"/>
    <col min="2830" max="2830" width="36.140625" style="21" customWidth="1"/>
    <col min="2831" max="2831" width="28.28515625" style="21" customWidth="1"/>
    <col min="2832" max="2832" width="33.140625" style="21" customWidth="1"/>
    <col min="2833" max="2833" width="33.42578125" style="21" customWidth="1"/>
    <col min="2834" max="2834" width="20.42578125" style="21" customWidth="1"/>
    <col min="2835" max="2835" width="51.7109375" style="21" customWidth="1"/>
    <col min="2836" max="2839" width="9.140625" style="21"/>
    <col min="2840" max="2840" width="0" style="21" hidden="1" customWidth="1"/>
    <col min="2841" max="3072" width="9.140625" style="21"/>
    <col min="3073" max="3073" width="45.85546875" style="21" customWidth="1"/>
    <col min="3074" max="3074" width="13" style="21" customWidth="1"/>
    <col min="3075" max="3075" width="9.85546875" style="21" customWidth="1"/>
    <col min="3076" max="3076" width="61.7109375" style="21" customWidth="1"/>
    <col min="3077" max="3077" width="85.85546875" style="21" customWidth="1"/>
    <col min="3078" max="3078" width="71.140625" style="21" customWidth="1"/>
    <col min="3079" max="3079" width="59.140625" style="21" customWidth="1"/>
    <col min="3080" max="3080" width="71.140625" style="21" customWidth="1"/>
    <col min="3081" max="3082" width="59.140625" style="21" customWidth="1"/>
    <col min="3083" max="3083" width="32.85546875" style="21" customWidth="1"/>
    <col min="3084" max="3084" width="38.28515625" style="21" customWidth="1"/>
    <col min="3085" max="3085" width="45.28515625" style="21" customWidth="1"/>
    <col min="3086" max="3086" width="36.140625" style="21" customWidth="1"/>
    <col min="3087" max="3087" width="28.28515625" style="21" customWidth="1"/>
    <col min="3088" max="3088" width="33.140625" style="21" customWidth="1"/>
    <col min="3089" max="3089" width="33.42578125" style="21" customWidth="1"/>
    <col min="3090" max="3090" width="20.42578125" style="21" customWidth="1"/>
    <col min="3091" max="3091" width="51.7109375" style="21" customWidth="1"/>
    <col min="3092" max="3095" width="9.140625" style="21"/>
    <col min="3096" max="3096" width="0" style="21" hidden="1" customWidth="1"/>
    <col min="3097" max="3328" width="9.140625" style="21"/>
    <col min="3329" max="3329" width="45.85546875" style="21" customWidth="1"/>
    <col min="3330" max="3330" width="13" style="21" customWidth="1"/>
    <col min="3331" max="3331" width="9.85546875" style="21" customWidth="1"/>
    <col min="3332" max="3332" width="61.7109375" style="21" customWidth="1"/>
    <col min="3333" max="3333" width="85.85546875" style="21" customWidth="1"/>
    <col min="3334" max="3334" width="71.140625" style="21" customWidth="1"/>
    <col min="3335" max="3335" width="59.140625" style="21" customWidth="1"/>
    <col min="3336" max="3336" width="71.140625" style="21" customWidth="1"/>
    <col min="3337" max="3338" width="59.140625" style="21" customWidth="1"/>
    <col min="3339" max="3339" width="32.85546875" style="21" customWidth="1"/>
    <col min="3340" max="3340" width="38.28515625" style="21" customWidth="1"/>
    <col min="3341" max="3341" width="45.28515625" style="21" customWidth="1"/>
    <col min="3342" max="3342" width="36.140625" style="21" customWidth="1"/>
    <col min="3343" max="3343" width="28.28515625" style="21" customWidth="1"/>
    <col min="3344" max="3344" width="33.140625" style="21" customWidth="1"/>
    <col min="3345" max="3345" width="33.42578125" style="21" customWidth="1"/>
    <col min="3346" max="3346" width="20.42578125" style="21" customWidth="1"/>
    <col min="3347" max="3347" width="51.7109375" style="21" customWidth="1"/>
    <col min="3348" max="3351" width="9.140625" style="21"/>
    <col min="3352" max="3352" width="0" style="21" hidden="1" customWidth="1"/>
    <col min="3353" max="3584" width="9.140625" style="21"/>
    <col min="3585" max="3585" width="45.85546875" style="21" customWidth="1"/>
    <col min="3586" max="3586" width="13" style="21" customWidth="1"/>
    <col min="3587" max="3587" width="9.85546875" style="21" customWidth="1"/>
    <col min="3588" max="3588" width="61.7109375" style="21" customWidth="1"/>
    <col min="3589" max="3589" width="85.85546875" style="21" customWidth="1"/>
    <col min="3590" max="3590" width="71.140625" style="21" customWidth="1"/>
    <col min="3591" max="3591" width="59.140625" style="21" customWidth="1"/>
    <col min="3592" max="3592" width="71.140625" style="21" customWidth="1"/>
    <col min="3593" max="3594" width="59.140625" style="21" customWidth="1"/>
    <col min="3595" max="3595" width="32.85546875" style="21" customWidth="1"/>
    <col min="3596" max="3596" width="38.28515625" style="21" customWidth="1"/>
    <col min="3597" max="3597" width="45.28515625" style="21" customWidth="1"/>
    <col min="3598" max="3598" width="36.140625" style="21" customWidth="1"/>
    <col min="3599" max="3599" width="28.28515625" style="21" customWidth="1"/>
    <col min="3600" max="3600" width="33.140625" style="21" customWidth="1"/>
    <col min="3601" max="3601" width="33.42578125" style="21" customWidth="1"/>
    <col min="3602" max="3602" width="20.42578125" style="21" customWidth="1"/>
    <col min="3603" max="3603" width="51.7109375" style="21" customWidth="1"/>
    <col min="3604" max="3607" width="9.140625" style="21"/>
    <col min="3608" max="3608" width="0" style="21" hidden="1" customWidth="1"/>
    <col min="3609" max="3840" width="9.140625" style="21"/>
    <col min="3841" max="3841" width="45.85546875" style="21" customWidth="1"/>
    <col min="3842" max="3842" width="13" style="21" customWidth="1"/>
    <col min="3843" max="3843" width="9.85546875" style="21" customWidth="1"/>
    <col min="3844" max="3844" width="61.7109375" style="21" customWidth="1"/>
    <col min="3845" max="3845" width="85.85546875" style="21" customWidth="1"/>
    <col min="3846" max="3846" width="71.140625" style="21" customWidth="1"/>
    <col min="3847" max="3847" width="59.140625" style="21" customWidth="1"/>
    <col min="3848" max="3848" width="71.140625" style="21" customWidth="1"/>
    <col min="3849" max="3850" width="59.140625" style="21" customWidth="1"/>
    <col min="3851" max="3851" width="32.85546875" style="21" customWidth="1"/>
    <col min="3852" max="3852" width="38.28515625" style="21" customWidth="1"/>
    <col min="3853" max="3853" width="45.28515625" style="21" customWidth="1"/>
    <col min="3854" max="3854" width="36.140625" style="21" customWidth="1"/>
    <col min="3855" max="3855" width="28.28515625" style="21" customWidth="1"/>
    <col min="3856" max="3856" width="33.140625" style="21" customWidth="1"/>
    <col min="3857" max="3857" width="33.42578125" style="21" customWidth="1"/>
    <col min="3858" max="3858" width="20.42578125" style="21" customWidth="1"/>
    <col min="3859" max="3859" width="51.7109375" style="21" customWidth="1"/>
    <col min="3860" max="3863" width="9.140625" style="21"/>
    <col min="3864" max="3864" width="0" style="21" hidden="1" customWidth="1"/>
    <col min="3865" max="4096" width="9.140625" style="21"/>
    <col min="4097" max="4097" width="45.85546875" style="21" customWidth="1"/>
    <col min="4098" max="4098" width="13" style="21" customWidth="1"/>
    <col min="4099" max="4099" width="9.85546875" style="21" customWidth="1"/>
    <col min="4100" max="4100" width="61.7109375" style="21" customWidth="1"/>
    <col min="4101" max="4101" width="85.85546875" style="21" customWidth="1"/>
    <col min="4102" max="4102" width="71.140625" style="21" customWidth="1"/>
    <col min="4103" max="4103" width="59.140625" style="21" customWidth="1"/>
    <col min="4104" max="4104" width="71.140625" style="21" customWidth="1"/>
    <col min="4105" max="4106" width="59.140625" style="21" customWidth="1"/>
    <col min="4107" max="4107" width="32.85546875" style="21" customWidth="1"/>
    <col min="4108" max="4108" width="38.28515625" style="21" customWidth="1"/>
    <col min="4109" max="4109" width="45.28515625" style="21" customWidth="1"/>
    <col min="4110" max="4110" width="36.140625" style="21" customWidth="1"/>
    <col min="4111" max="4111" width="28.28515625" style="21" customWidth="1"/>
    <col min="4112" max="4112" width="33.140625" style="21" customWidth="1"/>
    <col min="4113" max="4113" width="33.42578125" style="21" customWidth="1"/>
    <col min="4114" max="4114" width="20.42578125" style="21" customWidth="1"/>
    <col min="4115" max="4115" width="51.7109375" style="21" customWidth="1"/>
    <col min="4116" max="4119" width="9.140625" style="21"/>
    <col min="4120" max="4120" width="0" style="21" hidden="1" customWidth="1"/>
    <col min="4121" max="4352" width="9.140625" style="21"/>
    <col min="4353" max="4353" width="45.85546875" style="21" customWidth="1"/>
    <col min="4354" max="4354" width="13" style="21" customWidth="1"/>
    <col min="4355" max="4355" width="9.85546875" style="21" customWidth="1"/>
    <col min="4356" max="4356" width="61.7109375" style="21" customWidth="1"/>
    <col min="4357" max="4357" width="85.85546875" style="21" customWidth="1"/>
    <col min="4358" max="4358" width="71.140625" style="21" customWidth="1"/>
    <col min="4359" max="4359" width="59.140625" style="21" customWidth="1"/>
    <col min="4360" max="4360" width="71.140625" style="21" customWidth="1"/>
    <col min="4361" max="4362" width="59.140625" style="21" customWidth="1"/>
    <col min="4363" max="4363" width="32.85546875" style="21" customWidth="1"/>
    <col min="4364" max="4364" width="38.28515625" style="21" customWidth="1"/>
    <col min="4365" max="4365" width="45.28515625" style="21" customWidth="1"/>
    <col min="4366" max="4366" width="36.140625" style="21" customWidth="1"/>
    <col min="4367" max="4367" width="28.28515625" style="21" customWidth="1"/>
    <col min="4368" max="4368" width="33.140625" style="21" customWidth="1"/>
    <col min="4369" max="4369" width="33.42578125" style="21" customWidth="1"/>
    <col min="4370" max="4370" width="20.42578125" style="21" customWidth="1"/>
    <col min="4371" max="4371" width="51.7109375" style="21" customWidth="1"/>
    <col min="4372" max="4375" width="9.140625" style="21"/>
    <col min="4376" max="4376" width="0" style="21" hidden="1" customWidth="1"/>
    <col min="4377" max="4608" width="9.140625" style="21"/>
    <col min="4609" max="4609" width="45.85546875" style="21" customWidth="1"/>
    <col min="4610" max="4610" width="13" style="21" customWidth="1"/>
    <col min="4611" max="4611" width="9.85546875" style="21" customWidth="1"/>
    <col min="4612" max="4612" width="61.7109375" style="21" customWidth="1"/>
    <col min="4613" max="4613" width="85.85546875" style="21" customWidth="1"/>
    <col min="4614" max="4614" width="71.140625" style="21" customWidth="1"/>
    <col min="4615" max="4615" width="59.140625" style="21" customWidth="1"/>
    <col min="4616" max="4616" width="71.140625" style="21" customWidth="1"/>
    <col min="4617" max="4618" width="59.140625" style="21" customWidth="1"/>
    <col min="4619" max="4619" width="32.85546875" style="21" customWidth="1"/>
    <col min="4620" max="4620" width="38.28515625" style="21" customWidth="1"/>
    <col min="4621" max="4621" width="45.28515625" style="21" customWidth="1"/>
    <col min="4622" max="4622" width="36.140625" style="21" customWidth="1"/>
    <col min="4623" max="4623" width="28.28515625" style="21" customWidth="1"/>
    <col min="4624" max="4624" width="33.140625" style="21" customWidth="1"/>
    <col min="4625" max="4625" width="33.42578125" style="21" customWidth="1"/>
    <col min="4626" max="4626" width="20.42578125" style="21" customWidth="1"/>
    <col min="4627" max="4627" width="51.7109375" style="21" customWidth="1"/>
    <col min="4628" max="4631" width="9.140625" style="21"/>
    <col min="4632" max="4632" width="0" style="21" hidden="1" customWidth="1"/>
    <col min="4633" max="4864" width="9.140625" style="21"/>
    <col min="4865" max="4865" width="45.85546875" style="21" customWidth="1"/>
    <col min="4866" max="4866" width="13" style="21" customWidth="1"/>
    <col min="4867" max="4867" width="9.85546875" style="21" customWidth="1"/>
    <col min="4868" max="4868" width="61.7109375" style="21" customWidth="1"/>
    <col min="4869" max="4869" width="85.85546875" style="21" customWidth="1"/>
    <col min="4870" max="4870" width="71.140625" style="21" customWidth="1"/>
    <col min="4871" max="4871" width="59.140625" style="21" customWidth="1"/>
    <col min="4872" max="4872" width="71.140625" style="21" customWidth="1"/>
    <col min="4873" max="4874" width="59.140625" style="21" customWidth="1"/>
    <col min="4875" max="4875" width="32.85546875" style="21" customWidth="1"/>
    <col min="4876" max="4876" width="38.28515625" style="21" customWidth="1"/>
    <col min="4877" max="4877" width="45.28515625" style="21" customWidth="1"/>
    <col min="4878" max="4878" width="36.140625" style="21" customWidth="1"/>
    <col min="4879" max="4879" width="28.28515625" style="21" customWidth="1"/>
    <col min="4880" max="4880" width="33.140625" style="21" customWidth="1"/>
    <col min="4881" max="4881" width="33.42578125" style="21" customWidth="1"/>
    <col min="4882" max="4882" width="20.42578125" style="21" customWidth="1"/>
    <col min="4883" max="4883" width="51.7109375" style="21" customWidth="1"/>
    <col min="4884" max="4887" width="9.140625" style="21"/>
    <col min="4888" max="4888" width="0" style="21" hidden="1" customWidth="1"/>
    <col min="4889" max="5120" width="9.140625" style="21"/>
    <col min="5121" max="5121" width="45.85546875" style="21" customWidth="1"/>
    <col min="5122" max="5122" width="13" style="21" customWidth="1"/>
    <col min="5123" max="5123" width="9.85546875" style="21" customWidth="1"/>
    <col min="5124" max="5124" width="61.7109375" style="21" customWidth="1"/>
    <col min="5125" max="5125" width="85.85546875" style="21" customWidth="1"/>
    <col min="5126" max="5126" width="71.140625" style="21" customWidth="1"/>
    <col min="5127" max="5127" width="59.140625" style="21" customWidth="1"/>
    <col min="5128" max="5128" width="71.140625" style="21" customWidth="1"/>
    <col min="5129" max="5130" width="59.140625" style="21" customWidth="1"/>
    <col min="5131" max="5131" width="32.85546875" style="21" customWidth="1"/>
    <col min="5132" max="5132" width="38.28515625" style="21" customWidth="1"/>
    <col min="5133" max="5133" width="45.28515625" style="21" customWidth="1"/>
    <col min="5134" max="5134" width="36.140625" style="21" customWidth="1"/>
    <col min="5135" max="5135" width="28.28515625" style="21" customWidth="1"/>
    <col min="5136" max="5136" width="33.140625" style="21" customWidth="1"/>
    <col min="5137" max="5137" width="33.42578125" style="21" customWidth="1"/>
    <col min="5138" max="5138" width="20.42578125" style="21" customWidth="1"/>
    <col min="5139" max="5139" width="51.7109375" style="21" customWidth="1"/>
    <col min="5140" max="5143" width="9.140625" style="21"/>
    <col min="5144" max="5144" width="0" style="21" hidden="1" customWidth="1"/>
    <col min="5145" max="5376" width="9.140625" style="21"/>
    <col min="5377" max="5377" width="45.85546875" style="21" customWidth="1"/>
    <col min="5378" max="5378" width="13" style="21" customWidth="1"/>
    <col min="5379" max="5379" width="9.85546875" style="21" customWidth="1"/>
    <col min="5380" max="5380" width="61.7109375" style="21" customWidth="1"/>
    <col min="5381" max="5381" width="85.85546875" style="21" customWidth="1"/>
    <col min="5382" max="5382" width="71.140625" style="21" customWidth="1"/>
    <col min="5383" max="5383" width="59.140625" style="21" customWidth="1"/>
    <col min="5384" max="5384" width="71.140625" style="21" customWidth="1"/>
    <col min="5385" max="5386" width="59.140625" style="21" customWidth="1"/>
    <col min="5387" max="5387" width="32.85546875" style="21" customWidth="1"/>
    <col min="5388" max="5388" width="38.28515625" style="21" customWidth="1"/>
    <col min="5389" max="5389" width="45.28515625" style="21" customWidth="1"/>
    <col min="5390" max="5390" width="36.140625" style="21" customWidth="1"/>
    <col min="5391" max="5391" width="28.28515625" style="21" customWidth="1"/>
    <col min="5392" max="5392" width="33.140625" style="21" customWidth="1"/>
    <col min="5393" max="5393" width="33.42578125" style="21" customWidth="1"/>
    <col min="5394" max="5394" width="20.42578125" style="21" customWidth="1"/>
    <col min="5395" max="5395" width="51.7109375" style="21" customWidth="1"/>
    <col min="5396" max="5399" width="9.140625" style="21"/>
    <col min="5400" max="5400" width="0" style="21" hidden="1" customWidth="1"/>
    <col min="5401" max="5632" width="9.140625" style="21"/>
    <col min="5633" max="5633" width="45.85546875" style="21" customWidth="1"/>
    <col min="5634" max="5634" width="13" style="21" customWidth="1"/>
    <col min="5635" max="5635" width="9.85546875" style="21" customWidth="1"/>
    <col min="5636" max="5636" width="61.7109375" style="21" customWidth="1"/>
    <col min="5637" max="5637" width="85.85546875" style="21" customWidth="1"/>
    <col min="5638" max="5638" width="71.140625" style="21" customWidth="1"/>
    <col min="5639" max="5639" width="59.140625" style="21" customWidth="1"/>
    <col min="5640" max="5640" width="71.140625" style="21" customWidth="1"/>
    <col min="5641" max="5642" width="59.140625" style="21" customWidth="1"/>
    <col min="5643" max="5643" width="32.85546875" style="21" customWidth="1"/>
    <col min="5644" max="5644" width="38.28515625" style="21" customWidth="1"/>
    <col min="5645" max="5645" width="45.28515625" style="21" customWidth="1"/>
    <col min="5646" max="5646" width="36.140625" style="21" customWidth="1"/>
    <col min="5647" max="5647" width="28.28515625" style="21" customWidth="1"/>
    <col min="5648" max="5648" width="33.140625" style="21" customWidth="1"/>
    <col min="5649" max="5649" width="33.42578125" style="21" customWidth="1"/>
    <col min="5650" max="5650" width="20.42578125" style="21" customWidth="1"/>
    <col min="5651" max="5651" width="51.7109375" style="21" customWidth="1"/>
    <col min="5652" max="5655" width="9.140625" style="21"/>
    <col min="5656" max="5656" width="0" style="21" hidden="1" customWidth="1"/>
    <col min="5657" max="5888" width="9.140625" style="21"/>
    <col min="5889" max="5889" width="45.85546875" style="21" customWidth="1"/>
    <col min="5890" max="5890" width="13" style="21" customWidth="1"/>
    <col min="5891" max="5891" width="9.85546875" style="21" customWidth="1"/>
    <col min="5892" max="5892" width="61.7109375" style="21" customWidth="1"/>
    <col min="5893" max="5893" width="85.85546875" style="21" customWidth="1"/>
    <col min="5894" max="5894" width="71.140625" style="21" customWidth="1"/>
    <col min="5895" max="5895" width="59.140625" style="21" customWidth="1"/>
    <col min="5896" max="5896" width="71.140625" style="21" customWidth="1"/>
    <col min="5897" max="5898" width="59.140625" style="21" customWidth="1"/>
    <col min="5899" max="5899" width="32.85546875" style="21" customWidth="1"/>
    <col min="5900" max="5900" width="38.28515625" style="21" customWidth="1"/>
    <col min="5901" max="5901" width="45.28515625" style="21" customWidth="1"/>
    <col min="5902" max="5902" width="36.140625" style="21" customWidth="1"/>
    <col min="5903" max="5903" width="28.28515625" style="21" customWidth="1"/>
    <col min="5904" max="5904" width="33.140625" style="21" customWidth="1"/>
    <col min="5905" max="5905" width="33.42578125" style="21" customWidth="1"/>
    <col min="5906" max="5906" width="20.42578125" style="21" customWidth="1"/>
    <col min="5907" max="5907" width="51.7109375" style="21" customWidth="1"/>
    <col min="5908" max="5911" width="9.140625" style="21"/>
    <col min="5912" max="5912" width="0" style="21" hidden="1" customWidth="1"/>
    <col min="5913" max="6144" width="9.140625" style="21"/>
    <col min="6145" max="6145" width="45.85546875" style="21" customWidth="1"/>
    <col min="6146" max="6146" width="13" style="21" customWidth="1"/>
    <col min="6147" max="6147" width="9.85546875" style="21" customWidth="1"/>
    <col min="6148" max="6148" width="61.7109375" style="21" customWidth="1"/>
    <col min="6149" max="6149" width="85.85546875" style="21" customWidth="1"/>
    <col min="6150" max="6150" width="71.140625" style="21" customWidth="1"/>
    <col min="6151" max="6151" width="59.140625" style="21" customWidth="1"/>
    <col min="6152" max="6152" width="71.140625" style="21" customWidth="1"/>
    <col min="6153" max="6154" width="59.140625" style="21" customWidth="1"/>
    <col min="6155" max="6155" width="32.85546875" style="21" customWidth="1"/>
    <col min="6156" max="6156" width="38.28515625" style="21" customWidth="1"/>
    <col min="6157" max="6157" width="45.28515625" style="21" customWidth="1"/>
    <col min="6158" max="6158" width="36.140625" style="21" customWidth="1"/>
    <col min="6159" max="6159" width="28.28515625" style="21" customWidth="1"/>
    <col min="6160" max="6160" width="33.140625" style="21" customWidth="1"/>
    <col min="6161" max="6161" width="33.42578125" style="21" customWidth="1"/>
    <col min="6162" max="6162" width="20.42578125" style="21" customWidth="1"/>
    <col min="6163" max="6163" width="51.7109375" style="21" customWidth="1"/>
    <col min="6164" max="6167" width="9.140625" style="21"/>
    <col min="6168" max="6168" width="0" style="21" hidden="1" customWidth="1"/>
    <col min="6169" max="6400" width="9.140625" style="21"/>
    <col min="6401" max="6401" width="45.85546875" style="21" customWidth="1"/>
    <col min="6402" max="6402" width="13" style="21" customWidth="1"/>
    <col min="6403" max="6403" width="9.85546875" style="21" customWidth="1"/>
    <col min="6404" max="6404" width="61.7109375" style="21" customWidth="1"/>
    <col min="6405" max="6405" width="85.85546875" style="21" customWidth="1"/>
    <col min="6406" max="6406" width="71.140625" style="21" customWidth="1"/>
    <col min="6407" max="6407" width="59.140625" style="21" customWidth="1"/>
    <col min="6408" max="6408" width="71.140625" style="21" customWidth="1"/>
    <col min="6409" max="6410" width="59.140625" style="21" customWidth="1"/>
    <col min="6411" max="6411" width="32.85546875" style="21" customWidth="1"/>
    <col min="6412" max="6412" width="38.28515625" style="21" customWidth="1"/>
    <col min="6413" max="6413" width="45.28515625" style="21" customWidth="1"/>
    <col min="6414" max="6414" width="36.140625" style="21" customWidth="1"/>
    <col min="6415" max="6415" width="28.28515625" style="21" customWidth="1"/>
    <col min="6416" max="6416" width="33.140625" style="21" customWidth="1"/>
    <col min="6417" max="6417" width="33.42578125" style="21" customWidth="1"/>
    <col min="6418" max="6418" width="20.42578125" style="21" customWidth="1"/>
    <col min="6419" max="6419" width="51.7109375" style="21" customWidth="1"/>
    <col min="6420" max="6423" width="9.140625" style="21"/>
    <col min="6424" max="6424" width="0" style="21" hidden="1" customWidth="1"/>
    <col min="6425" max="6656" width="9.140625" style="21"/>
    <col min="6657" max="6657" width="45.85546875" style="21" customWidth="1"/>
    <col min="6658" max="6658" width="13" style="21" customWidth="1"/>
    <col min="6659" max="6659" width="9.85546875" style="21" customWidth="1"/>
    <col min="6660" max="6660" width="61.7109375" style="21" customWidth="1"/>
    <col min="6661" max="6661" width="85.85546875" style="21" customWidth="1"/>
    <col min="6662" max="6662" width="71.140625" style="21" customWidth="1"/>
    <col min="6663" max="6663" width="59.140625" style="21" customWidth="1"/>
    <col min="6664" max="6664" width="71.140625" style="21" customWidth="1"/>
    <col min="6665" max="6666" width="59.140625" style="21" customWidth="1"/>
    <col min="6667" max="6667" width="32.85546875" style="21" customWidth="1"/>
    <col min="6668" max="6668" width="38.28515625" style="21" customWidth="1"/>
    <col min="6669" max="6669" width="45.28515625" style="21" customWidth="1"/>
    <col min="6670" max="6670" width="36.140625" style="21" customWidth="1"/>
    <col min="6671" max="6671" width="28.28515625" style="21" customWidth="1"/>
    <col min="6672" max="6672" width="33.140625" style="21" customWidth="1"/>
    <col min="6673" max="6673" width="33.42578125" style="21" customWidth="1"/>
    <col min="6674" max="6674" width="20.42578125" style="21" customWidth="1"/>
    <col min="6675" max="6675" width="51.7109375" style="21" customWidth="1"/>
    <col min="6676" max="6679" width="9.140625" style="21"/>
    <col min="6680" max="6680" width="0" style="21" hidden="1" customWidth="1"/>
    <col min="6681" max="6912" width="9.140625" style="21"/>
    <col min="6913" max="6913" width="45.85546875" style="21" customWidth="1"/>
    <col min="6914" max="6914" width="13" style="21" customWidth="1"/>
    <col min="6915" max="6915" width="9.85546875" style="21" customWidth="1"/>
    <col min="6916" max="6916" width="61.7109375" style="21" customWidth="1"/>
    <col min="6917" max="6917" width="85.85546875" style="21" customWidth="1"/>
    <col min="6918" max="6918" width="71.140625" style="21" customWidth="1"/>
    <col min="6919" max="6919" width="59.140625" style="21" customWidth="1"/>
    <col min="6920" max="6920" width="71.140625" style="21" customWidth="1"/>
    <col min="6921" max="6922" width="59.140625" style="21" customWidth="1"/>
    <col min="6923" max="6923" width="32.85546875" style="21" customWidth="1"/>
    <col min="6924" max="6924" width="38.28515625" style="21" customWidth="1"/>
    <col min="6925" max="6925" width="45.28515625" style="21" customWidth="1"/>
    <col min="6926" max="6926" width="36.140625" style="21" customWidth="1"/>
    <col min="6927" max="6927" width="28.28515625" style="21" customWidth="1"/>
    <col min="6928" max="6928" width="33.140625" style="21" customWidth="1"/>
    <col min="6929" max="6929" width="33.42578125" style="21" customWidth="1"/>
    <col min="6930" max="6930" width="20.42578125" style="21" customWidth="1"/>
    <col min="6931" max="6931" width="51.7109375" style="21" customWidth="1"/>
    <col min="6932" max="6935" width="9.140625" style="21"/>
    <col min="6936" max="6936" width="0" style="21" hidden="1" customWidth="1"/>
    <col min="6937" max="7168" width="9.140625" style="21"/>
    <col min="7169" max="7169" width="45.85546875" style="21" customWidth="1"/>
    <col min="7170" max="7170" width="13" style="21" customWidth="1"/>
    <col min="7171" max="7171" width="9.85546875" style="21" customWidth="1"/>
    <col min="7172" max="7172" width="61.7109375" style="21" customWidth="1"/>
    <col min="7173" max="7173" width="85.85546875" style="21" customWidth="1"/>
    <col min="7174" max="7174" width="71.140625" style="21" customWidth="1"/>
    <col min="7175" max="7175" width="59.140625" style="21" customWidth="1"/>
    <col min="7176" max="7176" width="71.140625" style="21" customWidth="1"/>
    <col min="7177" max="7178" width="59.140625" style="21" customWidth="1"/>
    <col min="7179" max="7179" width="32.85546875" style="21" customWidth="1"/>
    <col min="7180" max="7180" width="38.28515625" style="21" customWidth="1"/>
    <col min="7181" max="7181" width="45.28515625" style="21" customWidth="1"/>
    <col min="7182" max="7182" width="36.140625" style="21" customWidth="1"/>
    <col min="7183" max="7183" width="28.28515625" style="21" customWidth="1"/>
    <col min="7184" max="7184" width="33.140625" style="21" customWidth="1"/>
    <col min="7185" max="7185" width="33.42578125" style="21" customWidth="1"/>
    <col min="7186" max="7186" width="20.42578125" style="21" customWidth="1"/>
    <col min="7187" max="7187" width="51.7109375" style="21" customWidth="1"/>
    <col min="7188" max="7191" width="9.140625" style="21"/>
    <col min="7192" max="7192" width="0" style="21" hidden="1" customWidth="1"/>
    <col min="7193" max="7424" width="9.140625" style="21"/>
    <col min="7425" max="7425" width="45.85546875" style="21" customWidth="1"/>
    <col min="7426" max="7426" width="13" style="21" customWidth="1"/>
    <col min="7427" max="7427" width="9.85546875" style="21" customWidth="1"/>
    <col min="7428" max="7428" width="61.7109375" style="21" customWidth="1"/>
    <col min="7429" max="7429" width="85.85546875" style="21" customWidth="1"/>
    <col min="7430" max="7430" width="71.140625" style="21" customWidth="1"/>
    <col min="7431" max="7431" width="59.140625" style="21" customWidth="1"/>
    <col min="7432" max="7432" width="71.140625" style="21" customWidth="1"/>
    <col min="7433" max="7434" width="59.140625" style="21" customWidth="1"/>
    <col min="7435" max="7435" width="32.85546875" style="21" customWidth="1"/>
    <col min="7436" max="7436" width="38.28515625" style="21" customWidth="1"/>
    <col min="7437" max="7437" width="45.28515625" style="21" customWidth="1"/>
    <col min="7438" max="7438" width="36.140625" style="21" customWidth="1"/>
    <col min="7439" max="7439" width="28.28515625" style="21" customWidth="1"/>
    <col min="7440" max="7440" width="33.140625" style="21" customWidth="1"/>
    <col min="7441" max="7441" width="33.42578125" style="21" customWidth="1"/>
    <col min="7442" max="7442" width="20.42578125" style="21" customWidth="1"/>
    <col min="7443" max="7443" width="51.7109375" style="21" customWidth="1"/>
    <col min="7444" max="7447" width="9.140625" style="21"/>
    <col min="7448" max="7448" width="0" style="21" hidden="1" customWidth="1"/>
    <col min="7449" max="7680" width="9.140625" style="21"/>
    <col min="7681" max="7681" width="45.85546875" style="21" customWidth="1"/>
    <col min="7682" max="7682" width="13" style="21" customWidth="1"/>
    <col min="7683" max="7683" width="9.85546875" style="21" customWidth="1"/>
    <col min="7684" max="7684" width="61.7109375" style="21" customWidth="1"/>
    <col min="7685" max="7685" width="85.85546875" style="21" customWidth="1"/>
    <col min="7686" max="7686" width="71.140625" style="21" customWidth="1"/>
    <col min="7687" max="7687" width="59.140625" style="21" customWidth="1"/>
    <col min="7688" max="7688" width="71.140625" style="21" customWidth="1"/>
    <col min="7689" max="7690" width="59.140625" style="21" customWidth="1"/>
    <col min="7691" max="7691" width="32.85546875" style="21" customWidth="1"/>
    <col min="7692" max="7692" width="38.28515625" style="21" customWidth="1"/>
    <col min="7693" max="7693" width="45.28515625" style="21" customWidth="1"/>
    <col min="7694" max="7694" width="36.140625" style="21" customWidth="1"/>
    <col min="7695" max="7695" width="28.28515625" style="21" customWidth="1"/>
    <col min="7696" max="7696" width="33.140625" style="21" customWidth="1"/>
    <col min="7697" max="7697" width="33.42578125" style="21" customWidth="1"/>
    <col min="7698" max="7698" width="20.42578125" style="21" customWidth="1"/>
    <col min="7699" max="7699" width="51.7109375" style="21" customWidth="1"/>
    <col min="7700" max="7703" width="9.140625" style="21"/>
    <col min="7704" max="7704" width="0" style="21" hidden="1" customWidth="1"/>
    <col min="7705" max="7936" width="9.140625" style="21"/>
    <col min="7937" max="7937" width="45.85546875" style="21" customWidth="1"/>
    <col min="7938" max="7938" width="13" style="21" customWidth="1"/>
    <col min="7939" max="7939" width="9.85546875" style="21" customWidth="1"/>
    <col min="7940" max="7940" width="61.7109375" style="21" customWidth="1"/>
    <col min="7941" max="7941" width="85.85546875" style="21" customWidth="1"/>
    <col min="7942" max="7942" width="71.140625" style="21" customWidth="1"/>
    <col min="7943" max="7943" width="59.140625" style="21" customWidth="1"/>
    <col min="7944" max="7944" width="71.140625" style="21" customWidth="1"/>
    <col min="7945" max="7946" width="59.140625" style="21" customWidth="1"/>
    <col min="7947" max="7947" width="32.85546875" style="21" customWidth="1"/>
    <col min="7948" max="7948" width="38.28515625" style="21" customWidth="1"/>
    <col min="7949" max="7949" width="45.28515625" style="21" customWidth="1"/>
    <col min="7950" max="7950" width="36.140625" style="21" customWidth="1"/>
    <col min="7951" max="7951" width="28.28515625" style="21" customWidth="1"/>
    <col min="7952" max="7952" width="33.140625" style="21" customWidth="1"/>
    <col min="7953" max="7953" width="33.42578125" style="21" customWidth="1"/>
    <col min="7954" max="7954" width="20.42578125" style="21" customWidth="1"/>
    <col min="7955" max="7955" width="51.7109375" style="21" customWidth="1"/>
    <col min="7956" max="7959" width="9.140625" style="21"/>
    <col min="7960" max="7960" width="0" style="21" hidden="1" customWidth="1"/>
    <col min="7961" max="8192" width="9.140625" style="21"/>
    <col min="8193" max="8193" width="45.85546875" style="21" customWidth="1"/>
    <col min="8194" max="8194" width="13" style="21" customWidth="1"/>
    <col min="8195" max="8195" width="9.85546875" style="21" customWidth="1"/>
    <col min="8196" max="8196" width="61.7109375" style="21" customWidth="1"/>
    <col min="8197" max="8197" width="85.85546875" style="21" customWidth="1"/>
    <col min="8198" max="8198" width="71.140625" style="21" customWidth="1"/>
    <col min="8199" max="8199" width="59.140625" style="21" customWidth="1"/>
    <col min="8200" max="8200" width="71.140625" style="21" customWidth="1"/>
    <col min="8201" max="8202" width="59.140625" style="21" customWidth="1"/>
    <col min="8203" max="8203" width="32.85546875" style="21" customWidth="1"/>
    <col min="8204" max="8204" width="38.28515625" style="21" customWidth="1"/>
    <col min="8205" max="8205" width="45.28515625" style="21" customWidth="1"/>
    <col min="8206" max="8206" width="36.140625" style="21" customWidth="1"/>
    <col min="8207" max="8207" width="28.28515625" style="21" customWidth="1"/>
    <col min="8208" max="8208" width="33.140625" style="21" customWidth="1"/>
    <col min="8209" max="8209" width="33.42578125" style="21" customWidth="1"/>
    <col min="8210" max="8210" width="20.42578125" style="21" customWidth="1"/>
    <col min="8211" max="8211" width="51.7109375" style="21" customWidth="1"/>
    <col min="8212" max="8215" width="9.140625" style="21"/>
    <col min="8216" max="8216" width="0" style="21" hidden="1" customWidth="1"/>
    <col min="8217" max="8448" width="9.140625" style="21"/>
    <col min="8449" max="8449" width="45.85546875" style="21" customWidth="1"/>
    <col min="8450" max="8450" width="13" style="21" customWidth="1"/>
    <col min="8451" max="8451" width="9.85546875" style="21" customWidth="1"/>
    <col min="8452" max="8452" width="61.7109375" style="21" customWidth="1"/>
    <col min="8453" max="8453" width="85.85546875" style="21" customWidth="1"/>
    <col min="8454" max="8454" width="71.140625" style="21" customWidth="1"/>
    <col min="8455" max="8455" width="59.140625" style="21" customWidth="1"/>
    <col min="8456" max="8456" width="71.140625" style="21" customWidth="1"/>
    <col min="8457" max="8458" width="59.140625" style="21" customWidth="1"/>
    <col min="8459" max="8459" width="32.85546875" style="21" customWidth="1"/>
    <col min="8460" max="8460" width="38.28515625" style="21" customWidth="1"/>
    <col min="8461" max="8461" width="45.28515625" style="21" customWidth="1"/>
    <col min="8462" max="8462" width="36.140625" style="21" customWidth="1"/>
    <col min="8463" max="8463" width="28.28515625" style="21" customWidth="1"/>
    <col min="8464" max="8464" width="33.140625" style="21" customWidth="1"/>
    <col min="8465" max="8465" width="33.42578125" style="21" customWidth="1"/>
    <col min="8466" max="8466" width="20.42578125" style="21" customWidth="1"/>
    <col min="8467" max="8467" width="51.7109375" style="21" customWidth="1"/>
    <col min="8468" max="8471" width="9.140625" style="21"/>
    <col min="8472" max="8472" width="0" style="21" hidden="1" customWidth="1"/>
    <col min="8473" max="8704" width="9.140625" style="21"/>
    <col min="8705" max="8705" width="45.85546875" style="21" customWidth="1"/>
    <col min="8706" max="8706" width="13" style="21" customWidth="1"/>
    <col min="8707" max="8707" width="9.85546875" style="21" customWidth="1"/>
    <col min="8708" max="8708" width="61.7109375" style="21" customWidth="1"/>
    <col min="8709" max="8709" width="85.85546875" style="21" customWidth="1"/>
    <col min="8710" max="8710" width="71.140625" style="21" customWidth="1"/>
    <col min="8711" max="8711" width="59.140625" style="21" customWidth="1"/>
    <col min="8712" max="8712" width="71.140625" style="21" customWidth="1"/>
    <col min="8713" max="8714" width="59.140625" style="21" customWidth="1"/>
    <col min="8715" max="8715" width="32.85546875" style="21" customWidth="1"/>
    <col min="8716" max="8716" width="38.28515625" style="21" customWidth="1"/>
    <col min="8717" max="8717" width="45.28515625" style="21" customWidth="1"/>
    <col min="8718" max="8718" width="36.140625" style="21" customWidth="1"/>
    <col min="8719" max="8719" width="28.28515625" style="21" customWidth="1"/>
    <col min="8720" max="8720" width="33.140625" style="21" customWidth="1"/>
    <col min="8721" max="8721" width="33.42578125" style="21" customWidth="1"/>
    <col min="8722" max="8722" width="20.42578125" style="21" customWidth="1"/>
    <col min="8723" max="8723" width="51.7109375" style="21" customWidth="1"/>
    <col min="8724" max="8727" width="9.140625" style="21"/>
    <col min="8728" max="8728" width="0" style="21" hidden="1" customWidth="1"/>
    <col min="8729" max="8960" width="9.140625" style="21"/>
    <col min="8961" max="8961" width="45.85546875" style="21" customWidth="1"/>
    <col min="8962" max="8962" width="13" style="21" customWidth="1"/>
    <col min="8963" max="8963" width="9.85546875" style="21" customWidth="1"/>
    <col min="8964" max="8964" width="61.7109375" style="21" customWidth="1"/>
    <col min="8965" max="8965" width="85.85546875" style="21" customWidth="1"/>
    <col min="8966" max="8966" width="71.140625" style="21" customWidth="1"/>
    <col min="8967" max="8967" width="59.140625" style="21" customWidth="1"/>
    <col min="8968" max="8968" width="71.140625" style="21" customWidth="1"/>
    <col min="8969" max="8970" width="59.140625" style="21" customWidth="1"/>
    <col min="8971" max="8971" width="32.85546875" style="21" customWidth="1"/>
    <col min="8972" max="8972" width="38.28515625" style="21" customWidth="1"/>
    <col min="8973" max="8973" width="45.28515625" style="21" customWidth="1"/>
    <col min="8974" max="8974" width="36.140625" style="21" customWidth="1"/>
    <col min="8975" max="8975" width="28.28515625" style="21" customWidth="1"/>
    <col min="8976" max="8976" width="33.140625" style="21" customWidth="1"/>
    <col min="8977" max="8977" width="33.42578125" style="21" customWidth="1"/>
    <col min="8978" max="8978" width="20.42578125" style="21" customWidth="1"/>
    <col min="8979" max="8979" width="51.7109375" style="21" customWidth="1"/>
    <col min="8980" max="8983" width="9.140625" style="21"/>
    <col min="8984" max="8984" width="0" style="21" hidden="1" customWidth="1"/>
    <col min="8985" max="9216" width="9.140625" style="21"/>
    <col min="9217" max="9217" width="45.85546875" style="21" customWidth="1"/>
    <col min="9218" max="9218" width="13" style="21" customWidth="1"/>
    <col min="9219" max="9219" width="9.85546875" style="21" customWidth="1"/>
    <col min="9220" max="9220" width="61.7109375" style="21" customWidth="1"/>
    <col min="9221" max="9221" width="85.85546875" style="21" customWidth="1"/>
    <col min="9222" max="9222" width="71.140625" style="21" customWidth="1"/>
    <col min="9223" max="9223" width="59.140625" style="21" customWidth="1"/>
    <col min="9224" max="9224" width="71.140625" style="21" customWidth="1"/>
    <col min="9225" max="9226" width="59.140625" style="21" customWidth="1"/>
    <col min="9227" max="9227" width="32.85546875" style="21" customWidth="1"/>
    <col min="9228" max="9228" width="38.28515625" style="21" customWidth="1"/>
    <col min="9229" max="9229" width="45.28515625" style="21" customWidth="1"/>
    <col min="9230" max="9230" width="36.140625" style="21" customWidth="1"/>
    <col min="9231" max="9231" width="28.28515625" style="21" customWidth="1"/>
    <col min="9232" max="9232" width="33.140625" style="21" customWidth="1"/>
    <col min="9233" max="9233" width="33.42578125" style="21" customWidth="1"/>
    <col min="9234" max="9234" width="20.42578125" style="21" customWidth="1"/>
    <col min="9235" max="9235" width="51.7109375" style="21" customWidth="1"/>
    <col min="9236" max="9239" width="9.140625" style="21"/>
    <col min="9240" max="9240" width="0" style="21" hidden="1" customWidth="1"/>
    <col min="9241" max="9472" width="9.140625" style="21"/>
    <col min="9473" max="9473" width="45.85546875" style="21" customWidth="1"/>
    <col min="9474" max="9474" width="13" style="21" customWidth="1"/>
    <col min="9475" max="9475" width="9.85546875" style="21" customWidth="1"/>
    <col min="9476" max="9476" width="61.7109375" style="21" customWidth="1"/>
    <col min="9477" max="9477" width="85.85546875" style="21" customWidth="1"/>
    <col min="9478" max="9478" width="71.140625" style="21" customWidth="1"/>
    <col min="9479" max="9479" width="59.140625" style="21" customWidth="1"/>
    <col min="9480" max="9480" width="71.140625" style="21" customWidth="1"/>
    <col min="9481" max="9482" width="59.140625" style="21" customWidth="1"/>
    <col min="9483" max="9483" width="32.85546875" style="21" customWidth="1"/>
    <col min="9484" max="9484" width="38.28515625" style="21" customWidth="1"/>
    <col min="9485" max="9485" width="45.28515625" style="21" customWidth="1"/>
    <col min="9486" max="9486" width="36.140625" style="21" customWidth="1"/>
    <col min="9487" max="9487" width="28.28515625" style="21" customWidth="1"/>
    <col min="9488" max="9488" width="33.140625" style="21" customWidth="1"/>
    <col min="9489" max="9489" width="33.42578125" style="21" customWidth="1"/>
    <col min="9490" max="9490" width="20.42578125" style="21" customWidth="1"/>
    <col min="9491" max="9491" width="51.7109375" style="21" customWidth="1"/>
    <col min="9492" max="9495" width="9.140625" style="21"/>
    <col min="9496" max="9496" width="0" style="21" hidden="1" customWidth="1"/>
    <col min="9497" max="9728" width="9.140625" style="21"/>
    <col min="9729" max="9729" width="45.85546875" style="21" customWidth="1"/>
    <col min="9730" max="9730" width="13" style="21" customWidth="1"/>
    <col min="9731" max="9731" width="9.85546875" style="21" customWidth="1"/>
    <col min="9732" max="9732" width="61.7109375" style="21" customWidth="1"/>
    <col min="9733" max="9733" width="85.85546875" style="21" customWidth="1"/>
    <col min="9734" max="9734" width="71.140625" style="21" customWidth="1"/>
    <col min="9735" max="9735" width="59.140625" style="21" customWidth="1"/>
    <col min="9736" max="9736" width="71.140625" style="21" customWidth="1"/>
    <col min="9737" max="9738" width="59.140625" style="21" customWidth="1"/>
    <col min="9739" max="9739" width="32.85546875" style="21" customWidth="1"/>
    <col min="9740" max="9740" width="38.28515625" style="21" customWidth="1"/>
    <col min="9741" max="9741" width="45.28515625" style="21" customWidth="1"/>
    <col min="9742" max="9742" width="36.140625" style="21" customWidth="1"/>
    <col min="9743" max="9743" width="28.28515625" style="21" customWidth="1"/>
    <col min="9744" max="9744" width="33.140625" style="21" customWidth="1"/>
    <col min="9745" max="9745" width="33.42578125" style="21" customWidth="1"/>
    <col min="9746" max="9746" width="20.42578125" style="21" customWidth="1"/>
    <col min="9747" max="9747" width="51.7109375" style="21" customWidth="1"/>
    <col min="9748" max="9751" width="9.140625" style="21"/>
    <col min="9752" max="9752" width="0" style="21" hidden="1" customWidth="1"/>
    <col min="9753" max="9984" width="9.140625" style="21"/>
    <col min="9985" max="9985" width="45.85546875" style="21" customWidth="1"/>
    <col min="9986" max="9986" width="13" style="21" customWidth="1"/>
    <col min="9987" max="9987" width="9.85546875" style="21" customWidth="1"/>
    <col min="9988" max="9988" width="61.7109375" style="21" customWidth="1"/>
    <col min="9989" max="9989" width="85.85546875" style="21" customWidth="1"/>
    <col min="9990" max="9990" width="71.140625" style="21" customWidth="1"/>
    <col min="9991" max="9991" width="59.140625" style="21" customWidth="1"/>
    <col min="9992" max="9992" width="71.140625" style="21" customWidth="1"/>
    <col min="9993" max="9994" width="59.140625" style="21" customWidth="1"/>
    <col min="9995" max="9995" width="32.85546875" style="21" customWidth="1"/>
    <col min="9996" max="9996" width="38.28515625" style="21" customWidth="1"/>
    <col min="9997" max="9997" width="45.28515625" style="21" customWidth="1"/>
    <col min="9998" max="9998" width="36.140625" style="21" customWidth="1"/>
    <col min="9999" max="9999" width="28.28515625" style="21" customWidth="1"/>
    <col min="10000" max="10000" width="33.140625" style="21" customWidth="1"/>
    <col min="10001" max="10001" width="33.42578125" style="21" customWidth="1"/>
    <col min="10002" max="10002" width="20.42578125" style="21" customWidth="1"/>
    <col min="10003" max="10003" width="51.7109375" style="21" customWidth="1"/>
    <col min="10004" max="10007" width="9.140625" style="21"/>
    <col min="10008" max="10008" width="0" style="21" hidden="1" customWidth="1"/>
    <col min="10009" max="10240" width="9.140625" style="21"/>
    <col min="10241" max="10241" width="45.85546875" style="21" customWidth="1"/>
    <col min="10242" max="10242" width="13" style="21" customWidth="1"/>
    <col min="10243" max="10243" width="9.85546875" style="21" customWidth="1"/>
    <col min="10244" max="10244" width="61.7109375" style="21" customWidth="1"/>
    <col min="10245" max="10245" width="85.85546875" style="21" customWidth="1"/>
    <col min="10246" max="10246" width="71.140625" style="21" customWidth="1"/>
    <col min="10247" max="10247" width="59.140625" style="21" customWidth="1"/>
    <col min="10248" max="10248" width="71.140625" style="21" customWidth="1"/>
    <col min="10249" max="10250" width="59.140625" style="21" customWidth="1"/>
    <col min="10251" max="10251" width="32.85546875" style="21" customWidth="1"/>
    <col min="10252" max="10252" width="38.28515625" style="21" customWidth="1"/>
    <col min="10253" max="10253" width="45.28515625" style="21" customWidth="1"/>
    <col min="10254" max="10254" width="36.140625" style="21" customWidth="1"/>
    <col min="10255" max="10255" width="28.28515625" style="21" customWidth="1"/>
    <col min="10256" max="10256" width="33.140625" style="21" customWidth="1"/>
    <col min="10257" max="10257" width="33.42578125" style="21" customWidth="1"/>
    <col min="10258" max="10258" width="20.42578125" style="21" customWidth="1"/>
    <col min="10259" max="10259" width="51.7109375" style="21" customWidth="1"/>
    <col min="10260" max="10263" width="9.140625" style="21"/>
    <col min="10264" max="10264" width="0" style="21" hidden="1" customWidth="1"/>
    <col min="10265" max="10496" width="9.140625" style="21"/>
    <col min="10497" max="10497" width="45.85546875" style="21" customWidth="1"/>
    <col min="10498" max="10498" width="13" style="21" customWidth="1"/>
    <col min="10499" max="10499" width="9.85546875" style="21" customWidth="1"/>
    <col min="10500" max="10500" width="61.7109375" style="21" customWidth="1"/>
    <col min="10501" max="10501" width="85.85546875" style="21" customWidth="1"/>
    <col min="10502" max="10502" width="71.140625" style="21" customWidth="1"/>
    <col min="10503" max="10503" width="59.140625" style="21" customWidth="1"/>
    <col min="10504" max="10504" width="71.140625" style="21" customWidth="1"/>
    <col min="10505" max="10506" width="59.140625" style="21" customWidth="1"/>
    <col min="10507" max="10507" width="32.85546875" style="21" customWidth="1"/>
    <col min="10508" max="10508" width="38.28515625" style="21" customWidth="1"/>
    <col min="10509" max="10509" width="45.28515625" style="21" customWidth="1"/>
    <col min="10510" max="10510" width="36.140625" style="21" customWidth="1"/>
    <col min="10511" max="10511" width="28.28515625" style="21" customWidth="1"/>
    <col min="10512" max="10512" width="33.140625" style="21" customWidth="1"/>
    <col min="10513" max="10513" width="33.42578125" style="21" customWidth="1"/>
    <col min="10514" max="10514" width="20.42578125" style="21" customWidth="1"/>
    <col min="10515" max="10515" width="51.7109375" style="21" customWidth="1"/>
    <col min="10516" max="10519" width="9.140625" style="21"/>
    <col min="10520" max="10520" width="0" style="21" hidden="1" customWidth="1"/>
    <col min="10521" max="10752" width="9.140625" style="21"/>
    <col min="10753" max="10753" width="45.85546875" style="21" customWidth="1"/>
    <col min="10754" max="10754" width="13" style="21" customWidth="1"/>
    <col min="10755" max="10755" width="9.85546875" style="21" customWidth="1"/>
    <col min="10756" max="10756" width="61.7109375" style="21" customWidth="1"/>
    <col min="10757" max="10757" width="85.85546875" style="21" customWidth="1"/>
    <col min="10758" max="10758" width="71.140625" style="21" customWidth="1"/>
    <col min="10759" max="10759" width="59.140625" style="21" customWidth="1"/>
    <col min="10760" max="10760" width="71.140625" style="21" customWidth="1"/>
    <col min="10761" max="10762" width="59.140625" style="21" customWidth="1"/>
    <col min="10763" max="10763" width="32.85546875" style="21" customWidth="1"/>
    <col min="10764" max="10764" width="38.28515625" style="21" customWidth="1"/>
    <col min="10765" max="10765" width="45.28515625" style="21" customWidth="1"/>
    <col min="10766" max="10766" width="36.140625" style="21" customWidth="1"/>
    <col min="10767" max="10767" width="28.28515625" style="21" customWidth="1"/>
    <col min="10768" max="10768" width="33.140625" style="21" customWidth="1"/>
    <col min="10769" max="10769" width="33.42578125" style="21" customWidth="1"/>
    <col min="10770" max="10770" width="20.42578125" style="21" customWidth="1"/>
    <col min="10771" max="10771" width="51.7109375" style="21" customWidth="1"/>
    <col min="10772" max="10775" width="9.140625" style="21"/>
    <col min="10776" max="10776" width="0" style="21" hidden="1" customWidth="1"/>
    <col min="10777" max="11008" width="9.140625" style="21"/>
    <col min="11009" max="11009" width="45.85546875" style="21" customWidth="1"/>
    <col min="11010" max="11010" width="13" style="21" customWidth="1"/>
    <col min="11011" max="11011" width="9.85546875" style="21" customWidth="1"/>
    <col min="11012" max="11012" width="61.7109375" style="21" customWidth="1"/>
    <col min="11013" max="11013" width="85.85546875" style="21" customWidth="1"/>
    <col min="11014" max="11014" width="71.140625" style="21" customWidth="1"/>
    <col min="11015" max="11015" width="59.140625" style="21" customWidth="1"/>
    <col min="11016" max="11016" width="71.140625" style="21" customWidth="1"/>
    <col min="11017" max="11018" width="59.140625" style="21" customWidth="1"/>
    <col min="11019" max="11019" width="32.85546875" style="21" customWidth="1"/>
    <col min="11020" max="11020" width="38.28515625" style="21" customWidth="1"/>
    <col min="11021" max="11021" width="45.28515625" style="21" customWidth="1"/>
    <col min="11022" max="11022" width="36.140625" style="21" customWidth="1"/>
    <col min="11023" max="11023" width="28.28515625" style="21" customWidth="1"/>
    <col min="11024" max="11024" width="33.140625" style="21" customWidth="1"/>
    <col min="11025" max="11025" width="33.42578125" style="21" customWidth="1"/>
    <col min="11026" max="11026" width="20.42578125" style="21" customWidth="1"/>
    <col min="11027" max="11027" width="51.7109375" style="21" customWidth="1"/>
    <col min="11028" max="11031" width="9.140625" style="21"/>
    <col min="11032" max="11032" width="0" style="21" hidden="1" customWidth="1"/>
    <col min="11033" max="11264" width="9.140625" style="21"/>
    <col min="11265" max="11265" width="45.85546875" style="21" customWidth="1"/>
    <col min="11266" max="11266" width="13" style="21" customWidth="1"/>
    <col min="11267" max="11267" width="9.85546875" style="21" customWidth="1"/>
    <col min="11268" max="11268" width="61.7109375" style="21" customWidth="1"/>
    <col min="11269" max="11269" width="85.85546875" style="21" customWidth="1"/>
    <col min="11270" max="11270" width="71.140625" style="21" customWidth="1"/>
    <col min="11271" max="11271" width="59.140625" style="21" customWidth="1"/>
    <col min="11272" max="11272" width="71.140625" style="21" customWidth="1"/>
    <col min="11273" max="11274" width="59.140625" style="21" customWidth="1"/>
    <col min="11275" max="11275" width="32.85546875" style="21" customWidth="1"/>
    <col min="11276" max="11276" width="38.28515625" style="21" customWidth="1"/>
    <col min="11277" max="11277" width="45.28515625" style="21" customWidth="1"/>
    <col min="11278" max="11278" width="36.140625" style="21" customWidth="1"/>
    <col min="11279" max="11279" width="28.28515625" style="21" customWidth="1"/>
    <col min="11280" max="11280" width="33.140625" style="21" customWidth="1"/>
    <col min="11281" max="11281" width="33.42578125" style="21" customWidth="1"/>
    <col min="11282" max="11282" width="20.42578125" style="21" customWidth="1"/>
    <col min="11283" max="11283" width="51.7109375" style="21" customWidth="1"/>
    <col min="11284" max="11287" width="9.140625" style="21"/>
    <col min="11288" max="11288" width="0" style="21" hidden="1" customWidth="1"/>
    <col min="11289" max="11520" width="9.140625" style="21"/>
    <col min="11521" max="11521" width="45.85546875" style="21" customWidth="1"/>
    <col min="11522" max="11522" width="13" style="21" customWidth="1"/>
    <col min="11523" max="11523" width="9.85546875" style="21" customWidth="1"/>
    <col min="11524" max="11524" width="61.7109375" style="21" customWidth="1"/>
    <col min="11525" max="11525" width="85.85546875" style="21" customWidth="1"/>
    <col min="11526" max="11526" width="71.140625" style="21" customWidth="1"/>
    <col min="11527" max="11527" width="59.140625" style="21" customWidth="1"/>
    <col min="11528" max="11528" width="71.140625" style="21" customWidth="1"/>
    <col min="11529" max="11530" width="59.140625" style="21" customWidth="1"/>
    <col min="11531" max="11531" width="32.85546875" style="21" customWidth="1"/>
    <col min="11532" max="11532" width="38.28515625" style="21" customWidth="1"/>
    <col min="11533" max="11533" width="45.28515625" style="21" customWidth="1"/>
    <col min="11534" max="11534" width="36.140625" style="21" customWidth="1"/>
    <col min="11535" max="11535" width="28.28515625" style="21" customWidth="1"/>
    <col min="11536" max="11536" width="33.140625" style="21" customWidth="1"/>
    <col min="11537" max="11537" width="33.42578125" style="21" customWidth="1"/>
    <col min="11538" max="11538" width="20.42578125" style="21" customWidth="1"/>
    <col min="11539" max="11539" width="51.7109375" style="21" customWidth="1"/>
    <col min="11540" max="11543" width="9.140625" style="21"/>
    <col min="11544" max="11544" width="0" style="21" hidden="1" customWidth="1"/>
    <col min="11545" max="11776" width="9.140625" style="21"/>
    <col min="11777" max="11777" width="45.85546875" style="21" customWidth="1"/>
    <col min="11778" max="11778" width="13" style="21" customWidth="1"/>
    <col min="11779" max="11779" width="9.85546875" style="21" customWidth="1"/>
    <col min="11780" max="11780" width="61.7109375" style="21" customWidth="1"/>
    <col min="11781" max="11781" width="85.85546875" style="21" customWidth="1"/>
    <col min="11782" max="11782" width="71.140625" style="21" customWidth="1"/>
    <col min="11783" max="11783" width="59.140625" style="21" customWidth="1"/>
    <col min="11784" max="11784" width="71.140625" style="21" customWidth="1"/>
    <col min="11785" max="11786" width="59.140625" style="21" customWidth="1"/>
    <col min="11787" max="11787" width="32.85546875" style="21" customWidth="1"/>
    <col min="11788" max="11788" width="38.28515625" style="21" customWidth="1"/>
    <col min="11789" max="11789" width="45.28515625" style="21" customWidth="1"/>
    <col min="11790" max="11790" width="36.140625" style="21" customWidth="1"/>
    <col min="11791" max="11791" width="28.28515625" style="21" customWidth="1"/>
    <col min="11792" max="11792" width="33.140625" style="21" customWidth="1"/>
    <col min="11793" max="11793" width="33.42578125" style="21" customWidth="1"/>
    <col min="11794" max="11794" width="20.42578125" style="21" customWidth="1"/>
    <col min="11795" max="11795" width="51.7109375" style="21" customWidth="1"/>
    <col min="11796" max="11799" width="9.140625" style="21"/>
    <col min="11800" max="11800" width="0" style="21" hidden="1" customWidth="1"/>
    <col min="11801" max="12032" width="9.140625" style="21"/>
    <col min="12033" max="12033" width="45.85546875" style="21" customWidth="1"/>
    <col min="12034" max="12034" width="13" style="21" customWidth="1"/>
    <col min="12035" max="12035" width="9.85546875" style="21" customWidth="1"/>
    <col min="12036" max="12036" width="61.7109375" style="21" customWidth="1"/>
    <col min="12037" max="12037" width="85.85546875" style="21" customWidth="1"/>
    <col min="12038" max="12038" width="71.140625" style="21" customWidth="1"/>
    <col min="12039" max="12039" width="59.140625" style="21" customWidth="1"/>
    <col min="12040" max="12040" width="71.140625" style="21" customWidth="1"/>
    <col min="12041" max="12042" width="59.140625" style="21" customWidth="1"/>
    <col min="12043" max="12043" width="32.85546875" style="21" customWidth="1"/>
    <col min="12044" max="12044" width="38.28515625" style="21" customWidth="1"/>
    <col min="12045" max="12045" width="45.28515625" style="21" customWidth="1"/>
    <col min="12046" max="12046" width="36.140625" style="21" customWidth="1"/>
    <col min="12047" max="12047" width="28.28515625" style="21" customWidth="1"/>
    <col min="12048" max="12048" width="33.140625" style="21" customWidth="1"/>
    <col min="12049" max="12049" width="33.42578125" style="21" customWidth="1"/>
    <col min="12050" max="12050" width="20.42578125" style="21" customWidth="1"/>
    <col min="12051" max="12051" width="51.7109375" style="21" customWidth="1"/>
    <col min="12052" max="12055" width="9.140625" style="21"/>
    <col min="12056" max="12056" width="0" style="21" hidden="1" customWidth="1"/>
    <col min="12057" max="12288" width="9.140625" style="21"/>
    <col min="12289" max="12289" width="45.85546875" style="21" customWidth="1"/>
    <col min="12290" max="12290" width="13" style="21" customWidth="1"/>
    <col min="12291" max="12291" width="9.85546875" style="21" customWidth="1"/>
    <col min="12292" max="12292" width="61.7109375" style="21" customWidth="1"/>
    <col min="12293" max="12293" width="85.85546875" style="21" customWidth="1"/>
    <col min="12294" max="12294" width="71.140625" style="21" customWidth="1"/>
    <col min="12295" max="12295" width="59.140625" style="21" customWidth="1"/>
    <col min="12296" max="12296" width="71.140625" style="21" customWidth="1"/>
    <col min="12297" max="12298" width="59.140625" style="21" customWidth="1"/>
    <col min="12299" max="12299" width="32.85546875" style="21" customWidth="1"/>
    <col min="12300" max="12300" width="38.28515625" style="21" customWidth="1"/>
    <col min="12301" max="12301" width="45.28515625" style="21" customWidth="1"/>
    <col min="12302" max="12302" width="36.140625" style="21" customWidth="1"/>
    <col min="12303" max="12303" width="28.28515625" style="21" customWidth="1"/>
    <col min="12304" max="12304" width="33.140625" style="21" customWidth="1"/>
    <col min="12305" max="12305" width="33.42578125" style="21" customWidth="1"/>
    <col min="12306" max="12306" width="20.42578125" style="21" customWidth="1"/>
    <col min="12307" max="12307" width="51.7109375" style="21" customWidth="1"/>
    <col min="12308" max="12311" width="9.140625" style="21"/>
    <col min="12312" max="12312" width="0" style="21" hidden="1" customWidth="1"/>
    <col min="12313" max="12544" width="9.140625" style="21"/>
    <col min="12545" max="12545" width="45.85546875" style="21" customWidth="1"/>
    <col min="12546" max="12546" width="13" style="21" customWidth="1"/>
    <col min="12547" max="12547" width="9.85546875" style="21" customWidth="1"/>
    <col min="12548" max="12548" width="61.7109375" style="21" customWidth="1"/>
    <col min="12549" max="12549" width="85.85546875" style="21" customWidth="1"/>
    <col min="12550" max="12550" width="71.140625" style="21" customWidth="1"/>
    <col min="12551" max="12551" width="59.140625" style="21" customWidth="1"/>
    <col min="12552" max="12552" width="71.140625" style="21" customWidth="1"/>
    <col min="12553" max="12554" width="59.140625" style="21" customWidth="1"/>
    <col min="12555" max="12555" width="32.85546875" style="21" customWidth="1"/>
    <col min="12556" max="12556" width="38.28515625" style="21" customWidth="1"/>
    <col min="12557" max="12557" width="45.28515625" style="21" customWidth="1"/>
    <col min="12558" max="12558" width="36.140625" style="21" customWidth="1"/>
    <col min="12559" max="12559" width="28.28515625" style="21" customWidth="1"/>
    <col min="12560" max="12560" width="33.140625" style="21" customWidth="1"/>
    <col min="12561" max="12561" width="33.42578125" style="21" customWidth="1"/>
    <col min="12562" max="12562" width="20.42578125" style="21" customWidth="1"/>
    <col min="12563" max="12563" width="51.7109375" style="21" customWidth="1"/>
    <col min="12564" max="12567" width="9.140625" style="21"/>
    <col min="12568" max="12568" width="0" style="21" hidden="1" customWidth="1"/>
    <col min="12569" max="12800" width="9.140625" style="21"/>
    <col min="12801" max="12801" width="45.85546875" style="21" customWidth="1"/>
    <col min="12802" max="12802" width="13" style="21" customWidth="1"/>
    <col min="12803" max="12803" width="9.85546875" style="21" customWidth="1"/>
    <col min="12804" max="12804" width="61.7109375" style="21" customWidth="1"/>
    <col min="12805" max="12805" width="85.85546875" style="21" customWidth="1"/>
    <col min="12806" max="12806" width="71.140625" style="21" customWidth="1"/>
    <col min="12807" max="12807" width="59.140625" style="21" customWidth="1"/>
    <col min="12808" max="12808" width="71.140625" style="21" customWidth="1"/>
    <col min="12809" max="12810" width="59.140625" style="21" customWidth="1"/>
    <col min="12811" max="12811" width="32.85546875" style="21" customWidth="1"/>
    <col min="12812" max="12812" width="38.28515625" style="21" customWidth="1"/>
    <col min="12813" max="12813" width="45.28515625" style="21" customWidth="1"/>
    <col min="12814" max="12814" width="36.140625" style="21" customWidth="1"/>
    <col min="12815" max="12815" width="28.28515625" style="21" customWidth="1"/>
    <col min="12816" max="12816" width="33.140625" style="21" customWidth="1"/>
    <col min="12817" max="12817" width="33.42578125" style="21" customWidth="1"/>
    <col min="12818" max="12818" width="20.42578125" style="21" customWidth="1"/>
    <col min="12819" max="12819" width="51.7109375" style="21" customWidth="1"/>
    <col min="12820" max="12823" width="9.140625" style="21"/>
    <col min="12824" max="12824" width="0" style="21" hidden="1" customWidth="1"/>
    <col min="12825" max="13056" width="9.140625" style="21"/>
    <col min="13057" max="13057" width="45.85546875" style="21" customWidth="1"/>
    <col min="13058" max="13058" width="13" style="21" customWidth="1"/>
    <col min="13059" max="13059" width="9.85546875" style="21" customWidth="1"/>
    <col min="13060" max="13060" width="61.7109375" style="21" customWidth="1"/>
    <col min="13061" max="13061" width="85.85546875" style="21" customWidth="1"/>
    <col min="13062" max="13062" width="71.140625" style="21" customWidth="1"/>
    <col min="13063" max="13063" width="59.140625" style="21" customWidth="1"/>
    <col min="13064" max="13064" width="71.140625" style="21" customWidth="1"/>
    <col min="13065" max="13066" width="59.140625" style="21" customWidth="1"/>
    <col min="13067" max="13067" width="32.85546875" style="21" customWidth="1"/>
    <col min="13068" max="13068" width="38.28515625" style="21" customWidth="1"/>
    <col min="13069" max="13069" width="45.28515625" style="21" customWidth="1"/>
    <col min="13070" max="13070" width="36.140625" style="21" customWidth="1"/>
    <col min="13071" max="13071" width="28.28515625" style="21" customWidth="1"/>
    <col min="13072" max="13072" width="33.140625" style="21" customWidth="1"/>
    <col min="13073" max="13073" width="33.42578125" style="21" customWidth="1"/>
    <col min="13074" max="13074" width="20.42578125" style="21" customWidth="1"/>
    <col min="13075" max="13075" width="51.7109375" style="21" customWidth="1"/>
    <col min="13076" max="13079" width="9.140625" style="21"/>
    <col min="13080" max="13080" width="0" style="21" hidden="1" customWidth="1"/>
    <col min="13081" max="13312" width="9.140625" style="21"/>
    <col min="13313" max="13313" width="45.85546875" style="21" customWidth="1"/>
    <col min="13314" max="13314" width="13" style="21" customWidth="1"/>
    <col min="13315" max="13315" width="9.85546875" style="21" customWidth="1"/>
    <col min="13316" max="13316" width="61.7109375" style="21" customWidth="1"/>
    <col min="13317" max="13317" width="85.85546875" style="21" customWidth="1"/>
    <col min="13318" max="13318" width="71.140625" style="21" customWidth="1"/>
    <col min="13319" max="13319" width="59.140625" style="21" customWidth="1"/>
    <col min="13320" max="13320" width="71.140625" style="21" customWidth="1"/>
    <col min="13321" max="13322" width="59.140625" style="21" customWidth="1"/>
    <col min="13323" max="13323" width="32.85546875" style="21" customWidth="1"/>
    <col min="13324" max="13324" width="38.28515625" style="21" customWidth="1"/>
    <col min="13325" max="13325" width="45.28515625" style="21" customWidth="1"/>
    <col min="13326" max="13326" width="36.140625" style="21" customWidth="1"/>
    <col min="13327" max="13327" width="28.28515625" style="21" customWidth="1"/>
    <col min="13328" max="13328" width="33.140625" style="21" customWidth="1"/>
    <col min="13329" max="13329" width="33.42578125" style="21" customWidth="1"/>
    <col min="13330" max="13330" width="20.42578125" style="21" customWidth="1"/>
    <col min="13331" max="13331" width="51.7109375" style="21" customWidth="1"/>
    <col min="13332" max="13335" width="9.140625" style="21"/>
    <col min="13336" max="13336" width="0" style="21" hidden="1" customWidth="1"/>
    <col min="13337" max="13568" width="9.140625" style="21"/>
    <col min="13569" max="13569" width="45.85546875" style="21" customWidth="1"/>
    <col min="13570" max="13570" width="13" style="21" customWidth="1"/>
    <col min="13571" max="13571" width="9.85546875" style="21" customWidth="1"/>
    <col min="13572" max="13572" width="61.7109375" style="21" customWidth="1"/>
    <col min="13573" max="13573" width="85.85546875" style="21" customWidth="1"/>
    <col min="13574" max="13574" width="71.140625" style="21" customWidth="1"/>
    <col min="13575" max="13575" width="59.140625" style="21" customWidth="1"/>
    <col min="13576" max="13576" width="71.140625" style="21" customWidth="1"/>
    <col min="13577" max="13578" width="59.140625" style="21" customWidth="1"/>
    <col min="13579" max="13579" width="32.85546875" style="21" customWidth="1"/>
    <col min="13580" max="13580" width="38.28515625" style="21" customWidth="1"/>
    <col min="13581" max="13581" width="45.28515625" style="21" customWidth="1"/>
    <col min="13582" max="13582" width="36.140625" style="21" customWidth="1"/>
    <col min="13583" max="13583" width="28.28515625" style="21" customWidth="1"/>
    <col min="13584" max="13584" width="33.140625" style="21" customWidth="1"/>
    <col min="13585" max="13585" width="33.42578125" style="21" customWidth="1"/>
    <col min="13586" max="13586" width="20.42578125" style="21" customWidth="1"/>
    <col min="13587" max="13587" width="51.7109375" style="21" customWidth="1"/>
    <col min="13588" max="13591" width="9.140625" style="21"/>
    <col min="13592" max="13592" width="0" style="21" hidden="1" customWidth="1"/>
    <col min="13593" max="13824" width="9.140625" style="21"/>
    <col min="13825" max="13825" width="45.85546875" style="21" customWidth="1"/>
    <col min="13826" max="13826" width="13" style="21" customWidth="1"/>
    <col min="13827" max="13827" width="9.85546875" style="21" customWidth="1"/>
    <col min="13828" max="13828" width="61.7109375" style="21" customWidth="1"/>
    <col min="13829" max="13829" width="85.85546875" style="21" customWidth="1"/>
    <col min="13830" max="13830" width="71.140625" style="21" customWidth="1"/>
    <col min="13831" max="13831" width="59.140625" style="21" customWidth="1"/>
    <col min="13832" max="13832" width="71.140625" style="21" customWidth="1"/>
    <col min="13833" max="13834" width="59.140625" style="21" customWidth="1"/>
    <col min="13835" max="13835" width="32.85546875" style="21" customWidth="1"/>
    <col min="13836" max="13836" width="38.28515625" style="21" customWidth="1"/>
    <col min="13837" max="13837" width="45.28515625" style="21" customWidth="1"/>
    <col min="13838" max="13838" width="36.140625" style="21" customWidth="1"/>
    <col min="13839" max="13839" width="28.28515625" style="21" customWidth="1"/>
    <col min="13840" max="13840" width="33.140625" style="21" customWidth="1"/>
    <col min="13841" max="13841" width="33.42578125" style="21" customWidth="1"/>
    <col min="13842" max="13842" width="20.42578125" style="21" customWidth="1"/>
    <col min="13843" max="13843" width="51.7109375" style="21" customWidth="1"/>
    <col min="13844" max="13847" width="9.140625" style="21"/>
    <col min="13848" max="13848" width="0" style="21" hidden="1" customWidth="1"/>
    <col min="13849" max="14080" width="9.140625" style="21"/>
    <col min="14081" max="14081" width="45.85546875" style="21" customWidth="1"/>
    <col min="14082" max="14082" width="13" style="21" customWidth="1"/>
    <col min="14083" max="14083" width="9.85546875" style="21" customWidth="1"/>
    <col min="14084" max="14084" width="61.7109375" style="21" customWidth="1"/>
    <col min="14085" max="14085" width="85.85546875" style="21" customWidth="1"/>
    <col min="14086" max="14086" width="71.140625" style="21" customWidth="1"/>
    <col min="14087" max="14087" width="59.140625" style="21" customWidth="1"/>
    <col min="14088" max="14088" width="71.140625" style="21" customWidth="1"/>
    <col min="14089" max="14090" width="59.140625" style="21" customWidth="1"/>
    <col min="14091" max="14091" width="32.85546875" style="21" customWidth="1"/>
    <col min="14092" max="14092" width="38.28515625" style="21" customWidth="1"/>
    <col min="14093" max="14093" width="45.28515625" style="21" customWidth="1"/>
    <col min="14094" max="14094" width="36.140625" style="21" customWidth="1"/>
    <col min="14095" max="14095" width="28.28515625" style="21" customWidth="1"/>
    <col min="14096" max="14096" width="33.140625" style="21" customWidth="1"/>
    <col min="14097" max="14097" width="33.42578125" style="21" customWidth="1"/>
    <col min="14098" max="14098" width="20.42578125" style="21" customWidth="1"/>
    <col min="14099" max="14099" width="51.7109375" style="21" customWidth="1"/>
    <col min="14100" max="14103" width="9.140625" style="21"/>
    <col min="14104" max="14104" width="0" style="21" hidden="1" customWidth="1"/>
    <col min="14105" max="14336" width="9.140625" style="21"/>
    <col min="14337" max="14337" width="45.85546875" style="21" customWidth="1"/>
    <col min="14338" max="14338" width="13" style="21" customWidth="1"/>
    <col min="14339" max="14339" width="9.85546875" style="21" customWidth="1"/>
    <col min="14340" max="14340" width="61.7109375" style="21" customWidth="1"/>
    <col min="14341" max="14341" width="85.85546875" style="21" customWidth="1"/>
    <col min="14342" max="14342" width="71.140625" style="21" customWidth="1"/>
    <col min="14343" max="14343" width="59.140625" style="21" customWidth="1"/>
    <col min="14344" max="14344" width="71.140625" style="21" customWidth="1"/>
    <col min="14345" max="14346" width="59.140625" style="21" customWidth="1"/>
    <col min="14347" max="14347" width="32.85546875" style="21" customWidth="1"/>
    <col min="14348" max="14348" width="38.28515625" style="21" customWidth="1"/>
    <col min="14349" max="14349" width="45.28515625" style="21" customWidth="1"/>
    <col min="14350" max="14350" width="36.140625" style="21" customWidth="1"/>
    <col min="14351" max="14351" width="28.28515625" style="21" customWidth="1"/>
    <col min="14352" max="14352" width="33.140625" style="21" customWidth="1"/>
    <col min="14353" max="14353" width="33.42578125" style="21" customWidth="1"/>
    <col min="14354" max="14354" width="20.42578125" style="21" customWidth="1"/>
    <col min="14355" max="14355" width="51.7109375" style="21" customWidth="1"/>
    <col min="14356" max="14359" width="9.140625" style="21"/>
    <col min="14360" max="14360" width="0" style="21" hidden="1" customWidth="1"/>
    <col min="14361" max="14592" width="9.140625" style="21"/>
    <col min="14593" max="14593" width="45.85546875" style="21" customWidth="1"/>
    <col min="14594" max="14594" width="13" style="21" customWidth="1"/>
    <col min="14595" max="14595" width="9.85546875" style="21" customWidth="1"/>
    <col min="14596" max="14596" width="61.7109375" style="21" customWidth="1"/>
    <col min="14597" max="14597" width="85.85546875" style="21" customWidth="1"/>
    <col min="14598" max="14598" width="71.140625" style="21" customWidth="1"/>
    <col min="14599" max="14599" width="59.140625" style="21" customWidth="1"/>
    <col min="14600" max="14600" width="71.140625" style="21" customWidth="1"/>
    <col min="14601" max="14602" width="59.140625" style="21" customWidth="1"/>
    <col min="14603" max="14603" width="32.85546875" style="21" customWidth="1"/>
    <col min="14604" max="14604" width="38.28515625" style="21" customWidth="1"/>
    <col min="14605" max="14605" width="45.28515625" style="21" customWidth="1"/>
    <col min="14606" max="14606" width="36.140625" style="21" customWidth="1"/>
    <col min="14607" max="14607" width="28.28515625" style="21" customWidth="1"/>
    <col min="14608" max="14608" width="33.140625" style="21" customWidth="1"/>
    <col min="14609" max="14609" width="33.42578125" style="21" customWidth="1"/>
    <col min="14610" max="14610" width="20.42578125" style="21" customWidth="1"/>
    <col min="14611" max="14611" width="51.7109375" style="21" customWidth="1"/>
    <col min="14612" max="14615" width="9.140625" style="21"/>
    <col min="14616" max="14616" width="0" style="21" hidden="1" customWidth="1"/>
    <col min="14617" max="14848" width="9.140625" style="21"/>
    <col min="14849" max="14849" width="45.85546875" style="21" customWidth="1"/>
    <col min="14850" max="14850" width="13" style="21" customWidth="1"/>
    <col min="14851" max="14851" width="9.85546875" style="21" customWidth="1"/>
    <col min="14852" max="14852" width="61.7109375" style="21" customWidth="1"/>
    <col min="14853" max="14853" width="85.85546875" style="21" customWidth="1"/>
    <col min="14854" max="14854" width="71.140625" style="21" customWidth="1"/>
    <col min="14855" max="14855" width="59.140625" style="21" customWidth="1"/>
    <col min="14856" max="14856" width="71.140625" style="21" customWidth="1"/>
    <col min="14857" max="14858" width="59.140625" style="21" customWidth="1"/>
    <col min="14859" max="14859" width="32.85546875" style="21" customWidth="1"/>
    <col min="14860" max="14860" width="38.28515625" style="21" customWidth="1"/>
    <col min="14861" max="14861" width="45.28515625" style="21" customWidth="1"/>
    <col min="14862" max="14862" width="36.140625" style="21" customWidth="1"/>
    <col min="14863" max="14863" width="28.28515625" style="21" customWidth="1"/>
    <col min="14864" max="14864" width="33.140625" style="21" customWidth="1"/>
    <col min="14865" max="14865" width="33.42578125" style="21" customWidth="1"/>
    <col min="14866" max="14866" width="20.42578125" style="21" customWidth="1"/>
    <col min="14867" max="14867" width="51.7109375" style="21" customWidth="1"/>
    <col min="14868" max="14871" width="9.140625" style="21"/>
    <col min="14872" max="14872" width="0" style="21" hidden="1" customWidth="1"/>
    <col min="14873" max="15104" width="9.140625" style="21"/>
    <col min="15105" max="15105" width="45.85546875" style="21" customWidth="1"/>
    <col min="15106" max="15106" width="13" style="21" customWidth="1"/>
    <col min="15107" max="15107" width="9.85546875" style="21" customWidth="1"/>
    <col min="15108" max="15108" width="61.7109375" style="21" customWidth="1"/>
    <col min="15109" max="15109" width="85.85546875" style="21" customWidth="1"/>
    <col min="15110" max="15110" width="71.140625" style="21" customWidth="1"/>
    <col min="15111" max="15111" width="59.140625" style="21" customWidth="1"/>
    <col min="15112" max="15112" width="71.140625" style="21" customWidth="1"/>
    <col min="15113" max="15114" width="59.140625" style="21" customWidth="1"/>
    <col min="15115" max="15115" width="32.85546875" style="21" customWidth="1"/>
    <col min="15116" max="15116" width="38.28515625" style="21" customWidth="1"/>
    <col min="15117" max="15117" width="45.28515625" style="21" customWidth="1"/>
    <col min="15118" max="15118" width="36.140625" style="21" customWidth="1"/>
    <col min="15119" max="15119" width="28.28515625" style="21" customWidth="1"/>
    <col min="15120" max="15120" width="33.140625" style="21" customWidth="1"/>
    <col min="15121" max="15121" width="33.42578125" style="21" customWidth="1"/>
    <col min="15122" max="15122" width="20.42578125" style="21" customWidth="1"/>
    <col min="15123" max="15123" width="51.7109375" style="21" customWidth="1"/>
    <col min="15124" max="15127" width="9.140625" style="21"/>
    <col min="15128" max="15128" width="0" style="21" hidden="1" customWidth="1"/>
    <col min="15129" max="15360" width="9.140625" style="21"/>
    <col min="15361" max="15361" width="45.85546875" style="21" customWidth="1"/>
    <col min="15362" max="15362" width="13" style="21" customWidth="1"/>
    <col min="15363" max="15363" width="9.85546875" style="21" customWidth="1"/>
    <col min="15364" max="15364" width="61.7109375" style="21" customWidth="1"/>
    <col min="15365" max="15365" width="85.85546875" style="21" customWidth="1"/>
    <col min="15366" max="15366" width="71.140625" style="21" customWidth="1"/>
    <col min="15367" max="15367" width="59.140625" style="21" customWidth="1"/>
    <col min="15368" max="15368" width="71.140625" style="21" customWidth="1"/>
    <col min="15369" max="15370" width="59.140625" style="21" customWidth="1"/>
    <col min="15371" max="15371" width="32.85546875" style="21" customWidth="1"/>
    <col min="15372" max="15372" width="38.28515625" style="21" customWidth="1"/>
    <col min="15373" max="15373" width="45.28515625" style="21" customWidth="1"/>
    <col min="15374" max="15374" width="36.140625" style="21" customWidth="1"/>
    <col min="15375" max="15375" width="28.28515625" style="21" customWidth="1"/>
    <col min="15376" max="15376" width="33.140625" style="21" customWidth="1"/>
    <col min="15377" max="15377" width="33.42578125" style="21" customWidth="1"/>
    <col min="15378" max="15378" width="20.42578125" style="21" customWidth="1"/>
    <col min="15379" max="15379" width="51.7109375" style="21" customWidth="1"/>
    <col min="15380" max="15383" width="9.140625" style="21"/>
    <col min="15384" max="15384" width="0" style="21" hidden="1" customWidth="1"/>
    <col min="15385" max="15616" width="9.140625" style="21"/>
    <col min="15617" max="15617" width="45.85546875" style="21" customWidth="1"/>
    <col min="15618" max="15618" width="13" style="21" customWidth="1"/>
    <col min="15619" max="15619" width="9.85546875" style="21" customWidth="1"/>
    <col min="15620" max="15620" width="61.7109375" style="21" customWidth="1"/>
    <col min="15621" max="15621" width="85.85546875" style="21" customWidth="1"/>
    <col min="15622" max="15622" width="71.140625" style="21" customWidth="1"/>
    <col min="15623" max="15623" width="59.140625" style="21" customWidth="1"/>
    <col min="15624" max="15624" width="71.140625" style="21" customWidth="1"/>
    <col min="15625" max="15626" width="59.140625" style="21" customWidth="1"/>
    <col min="15627" max="15627" width="32.85546875" style="21" customWidth="1"/>
    <col min="15628" max="15628" width="38.28515625" style="21" customWidth="1"/>
    <col min="15629" max="15629" width="45.28515625" style="21" customWidth="1"/>
    <col min="15630" max="15630" width="36.140625" style="21" customWidth="1"/>
    <col min="15631" max="15631" width="28.28515625" style="21" customWidth="1"/>
    <col min="15632" max="15632" width="33.140625" style="21" customWidth="1"/>
    <col min="15633" max="15633" width="33.42578125" style="21" customWidth="1"/>
    <col min="15634" max="15634" width="20.42578125" style="21" customWidth="1"/>
    <col min="15635" max="15635" width="51.7109375" style="21" customWidth="1"/>
    <col min="15636" max="15639" width="9.140625" style="21"/>
    <col min="15640" max="15640" width="0" style="21" hidden="1" customWidth="1"/>
    <col min="15641" max="15872" width="9.140625" style="21"/>
    <col min="15873" max="15873" width="45.85546875" style="21" customWidth="1"/>
    <col min="15874" max="15874" width="13" style="21" customWidth="1"/>
    <col min="15875" max="15875" width="9.85546875" style="21" customWidth="1"/>
    <col min="15876" max="15876" width="61.7109375" style="21" customWidth="1"/>
    <col min="15877" max="15877" width="85.85546875" style="21" customWidth="1"/>
    <col min="15878" max="15878" width="71.140625" style="21" customWidth="1"/>
    <col min="15879" max="15879" width="59.140625" style="21" customWidth="1"/>
    <col min="15880" max="15880" width="71.140625" style="21" customWidth="1"/>
    <col min="15881" max="15882" width="59.140625" style="21" customWidth="1"/>
    <col min="15883" max="15883" width="32.85546875" style="21" customWidth="1"/>
    <col min="15884" max="15884" width="38.28515625" style="21" customWidth="1"/>
    <col min="15885" max="15885" width="45.28515625" style="21" customWidth="1"/>
    <col min="15886" max="15886" width="36.140625" style="21" customWidth="1"/>
    <col min="15887" max="15887" width="28.28515625" style="21" customWidth="1"/>
    <col min="15888" max="15888" width="33.140625" style="21" customWidth="1"/>
    <col min="15889" max="15889" width="33.42578125" style="21" customWidth="1"/>
    <col min="15890" max="15890" width="20.42578125" style="21" customWidth="1"/>
    <col min="15891" max="15891" width="51.7109375" style="21" customWidth="1"/>
    <col min="15892" max="15895" width="9.140625" style="21"/>
    <col min="15896" max="15896" width="0" style="21" hidden="1" customWidth="1"/>
    <col min="15897" max="16128" width="9.140625" style="21"/>
    <col min="16129" max="16129" width="45.85546875" style="21" customWidth="1"/>
    <col min="16130" max="16130" width="13" style="21" customWidth="1"/>
    <col min="16131" max="16131" width="9.85546875" style="21" customWidth="1"/>
    <col min="16132" max="16132" width="61.7109375" style="21" customWidth="1"/>
    <col min="16133" max="16133" width="85.85546875" style="21" customWidth="1"/>
    <col min="16134" max="16134" width="71.140625" style="21" customWidth="1"/>
    <col min="16135" max="16135" width="59.140625" style="21" customWidth="1"/>
    <col min="16136" max="16136" width="71.140625" style="21" customWidth="1"/>
    <col min="16137" max="16138" width="59.140625" style="21" customWidth="1"/>
    <col min="16139" max="16139" width="32.85546875" style="21" customWidth="1"/>
    <col min="16140" max="16140" width="38.28515625" style="21" customWidth="1"/>
    <col min="16141" max="16141" width="45.28515625" style="21" customWidth="1"/>
    <col min="16142" max="16142" width="36.140625" style="21" customWidth="1"/>
    <col min="16143" max="16143" width="28.28515625" style="21" customWidth="1"/>
    <col min="16144" max="16144" width="33.140625" style="21" customWidth="1"/>
    <col min="16145" max="16145" width="33.42578125" style="21" customWidth="1"/>
    <col min="16146" max="16146" width="20.42578125" style="21" customWidth="1"/>
    <col min="16147" max="16147" width="51.7109375" style="21" customWidth="1"/>
    <col min="16148" max="16151" width="9.140625" style="21"/>
    <col min="16152" max="16152" width="0" style="21" hidden="1" customWidth="1"/>
    <col min="16153" max="16384" width="9.140625" style="21"/>
  </cols>
  <sheetData>
    <row r="1" spans="1:24" ht="34.5" customHeight="1" x14ac:dyDescent="0.4">
      <c r="A1" s="388" t="s">
        <v>177</v>
      </c>
      <c r="B1" s="388"/>
      <c r="C1" s="388"/>
      <c r="D1" s="388"/>
      <c r="E1" s="388"/>
      <c r="F1" s="388"/>
      <c r="G1" s="388"/>
    </row>
    <row r="2" spans="1:24" ht="43.5" customHeight="1" x14ac:dyDescent="0.4">
      <c r="A2" s="50"/>
      <c r="E2" s="51"/>
    </row>
    <row r="3" spans="1:24" s="58" customFormat="1" ht="28.5" customHeight="1" x14ac:dyDescent="0.4">
      <c r="A3" s="52" t="s">
        <v>83</v>
      </c>
      <c r="B3" s="52"/>
      <c r="C3" s="52"/>
      <c r="D3" s="52"/>
      <c r="E3" s="52"/>
      <c r="F3" s="53"/>
      <c r="G3" s="52"/>
      <c r="H3" s="53"/>
      <c r="I3" s="52"/>
      <c r="J3" s="52"/>
      <c r="K3" s="54"/>
      <c r="L3" s="54"/>
      <c r="M3" s="54"/>
      <c r="N3" s="55"/>
      <c r="O3" s="55"/>
      <c r="P3" s="54"/>
      <c r="Q3" s="55"/>
      <c r="R3" s="56"/>
      <c r="S3" s="57"/>
    </row>
    <row r="4" spans="1:24" s="58" customFormat="1" ht="26.25" x14ac:dyDescent="0.4">
      <c r="A4" s="59" t="s">
        <v>84</v>
      </c>
      <c r="B4" s="60"/>
      <c r="C4" s="60"/>
      <c r="D4" s="60"/>
      <c r="E4" s="60"/>
      <c r="F4" s="60"/>
      <c r="G4" s="60"/>
      <c r="H4" s="61"/>
      <c r="I4" s="61"/>
      <c r="J4" s="61"/>
      <c r="K4" s="61"/>
      <c r="L4" s="61"/>
      <c r="M4" s="61"/>
      <c r="N4" s="61"/>
      <c r="O4" s="61"/>
      <c r="P4" s="61"/>
      <c r="Q4" s="61"/>
      <c r="R4" s="62"/>
    </row>
    <row r="5" spans="1:24" s="58" customFormat="1" ht="26.25" x14ac:dyDescent="0.4">
      <c r="A5" s="59" t="s">
        <v>85</v>
      </c>
      <c r="B5" s="63"/>
      <c r="C5" s="63"/>
      <c r="D5" s="63"/>
      <c r="E5" s="63"/>
      <c r="F5" s="63"/>
      <c r="G5" s="63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1:24" s="58" customFormat="1" ht="26.25" x14ac:dyDescent="0.4">
      <c r="A6" s="59" t="s">
        <v>86</v>
      </c>
      <c r="B6" s="63"/>
      <c r="C6" s="63"/>
      <c r="D6" s="63"/>
      <c r="E6" s="63"/>
      <c r="F6" s="63"/>
      <c r="G6" s="63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1:24" s="58" customFormat="1" ht="26.25" x14ac:dyDescent="0.4">
      <c r="A7" s="59" t="s">
        <v>87</v>
      </c>
      <c r="B7" s="63"/>
      <c r="C7" s="63"/>
      <c r="D7" s="63"/>
      <c r="E7" s="63"/>
      <c r="F7" s="63"/>
      <c r="G7" s="63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24" s="58" customFormat="1" ht="26.25" x14ac:dyDescent="0.4">
      <c r="A8" s="59" t="s">
        <v>88</v>
      </c>
      <c r="B8" s="63"/>
      <c r="C8" s="63"/>
      <c r="D8" s="63"/>
      <c r="E8" s="63"/>
      <c r="F8" s="63"/>
      <c r="G8" s="63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</row>
    <row r="9" spans="1:24" s="58" customFormat="1" ht="27" thickBot="1" x14ac:dyDescent="0.45">
      <c r="A9" s="64"/>
      <c r="B9" s="64"/>
      <c r="C9" s="64"/>
      <c r="D9" s="64"/>
      <c r="E9" s="64"/>
      <c r="F9" s="64"/>
      <c r="G9" s="64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</row>
    <row r="10" spans="1:24" s="58" customFormat="1" ht="56.45" customHeight="1" thickBot="1" x14ac:dyDescent="0.45">
      <c r="A10" s="389"/>
      <c r="B10" s="390"/>
      <c r="C10" s="390"/>
      <c r="D10" s="390"/>
      <c r="E10" s="391"/>
      <c r="F10" s="379" t="s">
        <v>89</v>
      </c>
      <c r="G10" s="380"/>
      <c r="H10" s="379" t="s">
        <v>90</v>
      </c>
      <c r="I10" s="381"/>
      <c r="J10" s="392" t="s">
        <v>91</v>
      </c>
      <c r="K10" s="379" t="s">
        <v>92</v>
      </c>
      <c r="L10" s="380"/>
      <c r="M10" s="380"/>
      <c r="N10" s="380"/>
      <c r="O10" s="380"/>
      <c r="P10" s="380"/>
      <c r="Q10" s="380"/>
      <c r="R10" s="381"/>
      <c r="S10" s="382" t="s">
        <v>93</v>
      </c>
      <c r="X10" s="65" t="s">
        <v>43</v>
      </c>
    </row>
    <row r="11" spans="1:24" s="58" customFormat="1" ht="49.5" customHeight="1" thickBot="1" x14ac:dyDescent="0.45">
      <c r="A11" s="385" t="s">
        <v>22</v>
      </c>
      <c r="B11" s="385" t="s">
        <v>94</v>
      </c>
      <c r="C11" s="385" t="s">
        <v>95</v>
      </c>
      <c r="D11" s="385" t="s">
        <v>23</v>
      </c>
      <c r="E11" s="386" t="s">
        <v>96</v>
      </c>
      <c r="F11" s="387" t="s">
        <v>97</v>
      </c>
      <c r="G11" s="386" t="s">
        <v>98</v>
      </c>
      <c r="H11" s="387" t="s">
        <v>99</v>
      </c>
      <c r="I11" s="395" t="s">
        <v>100</v>
      </c>
      <c r="J11" s="393"/>
      <c r="K11" s="374" t="s">
        <v>101</v>
      </c>
      <c r="L11" s="375" t="s">
        <v>102</v>
      </c>
      <c r="M11" s="375" t="s">
        <v>103</v>
      </c>
      <c r="N11" s="375" t="s">
        <v>104</v>
      </c>
      <c r="O11" s="376" t="s">
        <v>105</v>
      </c>
      <c r="P11" s="378" t="s">
        <v>106</v>
      </c>
      <c r="Q11" s="378"/>
      <c r="R11" s="378"/>
      <c r="S11" s="383"/>
      <c r="X11" s="65" t="s">
        <v>48</v>
      </c>
    </row>
    <row r="12" spans="1:24" s="58" customFormat="1" ht="43.15" customHeight="1" thickBot="1" x14ac:dyDescent="0.45">
      <c r="A12" s="385"/>
      <c r="B12" s="385"/>
      <c r="C12" s="385"/>
      <c r="D12" s="385"/>
      <c r="E12" s="386"/>
      <c r="F12" s="387"/>
      <c r="G12" s="386"/>
      <c r="H12" s="387"/>
      <c r="I12" s="395"/>
      <c r="J12" s="394"/>
      <c r="K12" s="374"/>
      <c r="L12" s="375"/>
      <c r="M12" s="375"/>
      <c r="N12" s="375"/>
      <c r="O12" s="377"/>
      <c r="P12" s="66" t="s">
        <v>107</v>
      </c>
      <c r="Q12" s="66" t="s">
        <v>108</v>
      </c>
      <c r="R12" s="67" t="s">
        <v>109</v>
      </c>
      <c r="S12" s="384"/>
      <c r="X12" s="65" t="s">
        <v>39</v>
      </c>
    </row>
    <row r="13" spans="1:24" ht="39" customHeight="1" thickBot="1" x14ac:dyDescent="0.3">
      <c r="A13" s="16"/>
      <c r="B13" s="16"/>
      <c r="C13" s="16"/>
      <c r="D13" s="16"/>
      <c r="E13" s="68"/>
      <c r="F13" s="69"/>
      <c r="G13" s="70"/>
      <c r="H13" s="69"/>
      <c r="I13" s="71"/>
      <c r="J13" s="72"/>
      <c r="K13" s="69"/>
      <c r="L13" s="16"/>
      <c r="M13" s="73">
        <f>K13+L13</f>
        <v>0</v>
      </c>
      <c r="N13" s="16"/>
      <c r="O13" s="74">
        <f>IFERROR(N13/K13*100,)</f>
        <v>0</v>
      </c>
      <c r="P13" s="16"/>
      <c r="Q13" s="70"/>
      <c r="R13" s="70">
        <f>IFERROR(Q13/P13,)</f>
        <v>0</v>
      </c>
      <c r="S13" s="75"/>
      <c r="X13" s="65" t="s">
        <v>42</v>
      </c>
    </row>
    <row r="14" spans="1:24" ht="39" customHeight="1" thickBot="1" x14ac:dyDescent="0.3">
      <c r="A14" s="16"/>
      <c r="B14" s="16"/>
      <c r="C14" s="16"/>
      <c r="D14" s="16"/>
      <c r="E14" s="68"/>
      <c r="F14" s="69"/>
      <c r="G14" s="70"/>
      <c r="H14" s="69"/>
      <c r="I14" s="71"/>
      <c r="J14" s="72"/>
      <c r="K14" s="69"/>
      <c r="L14" s="16"/>
      <c r="M14" s="73">
        <f t="shared" ref="M14:M77" si="0">K14+L14</f>
        <v>0</v>
      </c>
      <c r="N14" s="16"/>
      <c r="O14" s="74">
        <f t="shared" ref="O14:O77" si="1">IFERROR(N14/K14*100,)</f>
        <v>0</v>
      </c>
      <c r="P14" s="16"/>
      <c r="Q14" s="16"/>
      <c r="R14" s="70">
        <f t="shared" ref="R14:R77" si="2">IFERROR(Q14/P14,)</f>
        <v>0</v>
      </c>
      <c r="S14" s="76"/>
      <c r="X14" s="65" t="s">
        <v>45</v>
      </c>
    </row>
    <row r="15" spans="1:24" ht="39" customHeight="1" thickBot="1" x14ac:dyDescent="0.3">
      <c r="A15" s="16"/>
      <c r="B15" s="16"/>
      <c r="C15" s="16"/>
      <c r="D15" s="16"/>
      <c r="E15" s="68"/>
      <c r="F15" s="69"/>
      <c r="G15" s="70"/>
      <c r="H15" s="69"/>
      <c r="I15" s="71"/>
      <c r="J15" s="72"/>
      <c r="K15" s="69"/>
      <c r="L15" s="16"/>
      <c r="M15" s="73">
        <f t="shared" si="0"/>
        <v>0</v>
      </c>
      <c r="N15" s="16"/>
      <c r="O15" s="74">
        <f t="shared" si="1"/>
        <v>0</v>
      </c>
      <c r="P15" s="16"/>
      <c r="Q15" s="16"/>
      <c r="R15" s="70">
        <f t="shared" si="2"/>
        <v>0</v>
      </c>
      <c r="S15" s="76"/>
      <c r="X15" s="65" t="s">
        <v>44</v>
      </c>
    </row>
    <row r="16" spans="1:24" ht="39" customHeight="1" thickBot="1" x14ac:dyDescent="0.3">
      <c r="A16" s="16"/>
      <c r="B16" s="16"/>
      <c r="C16" s="16"/>
      <c r="D16" s="16"/>
      <c r="E16" s="68"/>
      <c r="F16" s="69"/>
      <c r="G16" s="70"/>
      <c r="H16" s="69"/>
      <c r="I16" s="71"/>
      <c r="J16" s="72"/>
      <c r="K16" s="69"/>
      <c r="L16" s="16"/>
      <c r="M16" s="73">
        <f t="shared" si="0"/>
        <v>0</v>
      </c>
      <c r="N16" s="16"/>
      <c r="O16" s="74">
        <f t="shared" si="1"/>
        <v>0</v>
      </c>
      <c r="P16" s="16"/>
      <c r="Q16" s="16"/>
      <c r="R16" s="70">
        <f t="shared" si="2"/>
        <v>0</v>
      </c>
      <c r="S16" s="76"/>
      <c r="X16" s="65" t="s">
        <v>50</v>
      </c>
    </row>
    <row r="17" spans="1:24" ht="39" customHeight="1" thickBot="1" x14ac:dyDescent="0.3">
      <c r="A17" s="16"/>
      <c r="B17" s="16"/>
      <c r="C17" s="16"/>
      <c r="D17" s="16"/>
      <c r="E17" s="68"/>
      <c r="F17" s="69"/>
      <c r="G17" s="70"/>
      <c r="H17" s="69"/>
      <c r="I17" s="71"/>
      <c r="J17" s="72"/>
      <c r="K17" s="69"/>
      <c r="L17" s="16"/>
      <c r="M17" s="73">
        <f t="shared" si="0"/>
        <v>0</v>
      </c>
      <c r="N17" s="16"/>
      <c r="O17" s="74">
        <f t="shared" si="1"/>
        <v>0</v>
      </c>
      <c r="P17" s="16"/>
      <c r="Q17" s="16"/>
      <c r="R17" s="70">
        <f t="shared" si="2"/>
        <v>0</v>
      </c>
      <c r="S17" s="76"/>
      <c r="X17" s="65" t="s">
        <v>37</v>
      </c>
    </row>
    <row r="18" spans="1:24" ht="39" customHeight="1" thickBot="1" x14ac:dyDescent="0.3">
      <c r="A18" s="16"/>
      <c r="B18" s="16"/>
      <c r="C18" s="16"/>
      <c r="D18" s="16"/>
      <c r="E18" s="68"/>
      <c r="F18" s="69"/>
      <c r="G18" s="70"/>
      <c r="H18" s="69"/>
      <c r="I18" s="71"/>
      <c r="J18" s="72"/>
      <c r="K18" s="69"/>
      <c r="L18" s="16"/>
      <c r="M18" s="73">
        <f t="shared" si="0"/>
        <v>0</v>
      </c>
      <c r="N18" s="16"/>
      <c r="O18" s="74">
        <f t="shared" si="1"/>
        <v>0</v>
      </c>
      <c r="P18" s="16"/>
      <c r="Q18" s="16"/>
      <c r="R18" s="70">
        <f t="shared" si="2"/>
        <v>0</v>
      </c>
      <c r="S18" s="76"/>
      <c r="X18" s="65" t="s">
        <v>41</v>
      </c>
    </row>
    <row r="19" spans="1:24" ht="39" customHeight="1" thickBot="1" x14ac:dyDescent="0.3">
      <c r="A19" s="16"/>
      <c r="B19" s="16"/>
      <c r="C19" s="16"/>
      <c r="D19" s="16"/>
      <c r="E19" s="68"/>
      <c r="F19" s="69"/>
      <c r="G19" s="70"/>
      <c r="H19" s="69"/>
      <c r="I19" s="71"/>
      <c r="J19" s="72"/>
      <c r="K19" s="69"/>
      <c r="L19" s="16"/>
      <c r="M19" s="73">
        <f t="shared" si="0"/>
        <v>0</v>
      </c>
      <c r="N19" s="16"/>
      <c r="O19" s="74">
        <f t="shared" si="1"/>
        <v>0</v>
      </c>
      <c r="P19" s="16"/>
      <c r="Q19" s="16"/>
      <c r="R19" s="70">
        <f t="shared" si="2"/>
        <v>0</v>
      </c>
      <c r="S19" s="76"/>
      <c r="X19" s="65" t="s">
        <v>49</v>
      </c>
    </row>
    <row r="20" spans="1:24" ht="39" customHeight="1" thickBot="1" x14ac:dyDescent="0.3">
      <c r="A20" s="16"/>
      <c r="B20" s="16"/>
      <c r="C20" s="16"/>
      <c r="D20" s="16"/>
      <c r="E20" s="68"/>
      <c r="F20" s="69"/>
      <c r="G20" s="70"/>
      <c r="H20" s="69"/>
      <c r="I20" s="71"/>
      <c r="J20" s="72"/>
      <c r="K20" s="69"/>
      <c r="L20" s="16"/>
      <c r="M20" s="73">
        <f t="shared" si="0"/>
        <v>0</v>
      </c>
      <c r="N20" s="16"/>
      <c r="O20" s="74">
        <f t="shared" si="1"/>
        <v>0</v>
      </c>
      <c r="P20" s="16"/>
      <c r="Q20" s="16"/>
      <c r="R20" s="70">
        <f t="shared" si="2"/>
        <v>0</v>
      </c>
      <c r="S20" s="76"/>
      <c r="X20" s="65" t="s">
        <v>34</v>
      </c>
    </row>
    <row r="21" spans="1:24" ht="39" customHeight="1" thickBot="1" x14ac:dyDescent="0.3">
      <c r="A21" s="16"/>
      <c r="B21" s="16"/>
      <c r="C21" s="16"/>
      <c r="D21" s="16"/>
      <c r="E21" s="68"/>
      <c r="F21" s="69"/>
      <c r="G21" s="70"/>
      <c r="H21" s="69"/>
      <c r="I21" s="71"/>
      <c r="J21" s="72"/>
      <c r="K21" s="69"/>
      <c r="L21" s="16"/>
      <c r="M21" s="73">
        <f t="shared" si="0"/>
        <v>0</v>
      </c>
      <c r="N21" s="16"/>
      <c r="O21" s="74">
        <f t="shared" si="1"/>
        <v>0</v>
      </c>
      <c r="P21" s="16"/>
      <c r="Q21" s="16"/>
      <c r="R21" s="70">
        <f t="shared" si="2"/>
        <v>0</v>
      </c>
      <c r="S21" s="76"/>
      <c r="X21" s="65" t="s">
        <v>38</v>
      </c>
    </row>
    <row r="22" spans="1:24" ht="39" customHeight="1" thickBot="1" x14ac:dyDescent="0.3">
      <c r="A22" s="16"/>
      <c r="B22" s="16"/>
      <c r="C22" s="16"/>
      <c r="D22" s="16"/>
      <c r="E22" s="68"/>
      <c r="F22" s="69"/>
      <c r="G22" s="70"/>
      <c r="H22" s="69"/>
      <c r="I22" s="71"/>
      <c r="J22" s="72"/>
      <c r="K22" s="69"/>
      <c r="L22" s="16"/>
      <c r="M22" s="73">
        <f t="shared" si="0"/>
        <v>0</v>
      </c>
      <c r="N22" s="16"/>
      <c r="O22" s="74">
        <f t="shared" si="1"/>
        <v>0</v>
      </c>
      <c r="P22" s="16"/>
      <c r="Q22" s="16"/>
      <c r="R22" s="70">
        <f t="shared" si="2"/>
        <v>0</v>
      </c>
      <c r="S22" s="76"/>
      <c r="X22" s="65" t="s">
        <v>40</v>
      </c>
    </row>
    <row r="23" spans="1:24" ht="39" customHeight="1" thickBot="1" x14ac:dyDescent="0.3">
      <c r="A23" s="16"/>
      <c r="B23" s="16"/>
      <c r="C23" s="16"/>
      <c r="D23" s="16"/>
      <c r="E23" s="68"/>
      <c r="F23" s="69"/>
      <c r="G23" s="70"/>
      <c r="H23" s="69"/>
      <c r="I23" s="71"/>
      <c r="J23" s="72"/>
      <c r="K23" s="69"/>
      <c r="L23" s="16"/>
      <c r="M23" s="73">
        <f t="shared" si="0"/>
        <v>0</v>
      </c>
      <c r="N23" s="16"/>
      <c r="O23" s="74">
        <f t="shared" si="1"/>
        <v>0</v>
      </c>
      <c r="P23" s="16"/>
      <c r="Q23" s="16"/>
      <c r="R23" s="70">
        <f t="shared" si="2"/>
        <v>0</v>
      </c>
      <c r="S23" s="76"/>
      <c r="X23" s="65" t="s">
        <v>46</v>
      </c>
    </row>
    <row r="24" spans="1:24" ht="39" customHeight="1" thickBot="1" x14ac:dyDescent="0.3">
      <c r="A24" s="16"/>
      <c r="B24" s="16"/>
      <c r="C24" s="16"/>
      <c r="D24" s="16"/>
      <c r="E24" s="68"/>
      <c r="F24" s="69"/>
      <c r="G24" s="70"/>
      <c r="H24" s="69"/>
      <c r="I24" s="71"/>
      <c r="J24" s="72"/>
      <c r="K24" s="69"/>
      <c r="L24" s="16"/>
      <c r="M24" s="73">
        <f t="shared" si="0"/>
        <v>0</v>
      </c>
      <c r="N24" s="16"/>
      <c r="O24" s="74">
        <f t="shared" si="1"/>
        <v>0</v>
      </c>
      <c r="P24" s="16"/>
      <c r="Q24" s="16"/>
      <c r="R24" s="70">
        <f t="shared" si="2"/>
        <v>0</v>
      </c>
      <c r="S24" s="76"/>
      <c r="X24" s="65" t="s">
        <v>36</v>
      </c>
    </row>
    <row r="25" spans="1:24" ht="39" customHeight="1" x14ac:dyDescent="0.25">
      <c r="A25" s="16"/>
      <c r="B25" s="16"/>
      <c r="C25" s="16"/>
      <c r="D25" s="16"/>
      <c r="E25" s="68"/>
      <c r="F25" s="69"/>
      <c r="G25" s="70"/>
      <c r="H25" s="69"/>
      <c r="I25" s="71"/>
      <c r="J25" s="72"/>
      <c r="K25" s="69"/>
      <c r="L25" s="16"/>
      <c r="M25" s="73">
        <f t="shared" si="0"/>
        <v>0</v>
      </c>
      <c r="N25" s="16"/>
      <c r="O25" s="74">
        <f t="shared" si="1"/>
        <v>0</v>
      </c>
      <c r="P25" s="16"/>
      <c r="Q25" s="16"/>
      <c r="R25" s="70">
        <f t="shared" si="2"/>
        <v>0</v>
      </c>
      <c r="S25" s="76"/>
      <c r="X25" s="65" t="s">
        <v>35</v>
      </c>
    </row>
    <row r="26" spans="1:24" ht="39" customHeight="1" thickBot="1" x14ac:dyDescent="0.5">
      <c r="A26" s="16"/>
      <c r="B26" s="16"/>
      <c r="C26" s="16"/>
      <c r="D26" s="16"/>
      <c r="E26" s="68"/>
      <c r="F26" s="69"/>
      <c r="G26" s="70"/>
      <c r="H26" s="69"/>
      <c r="I26" s="71"/>
      <c r="J26" s="72"/>
      <c r="K26" s="69"/>
      <c r="L26" s="16"/>
      <c r="M26" s="73">
        <f t="shared" si="0"/>
        <v>0</v>
      </c>
      <c r="N26" s="16"/>
      <c r="O26" s="74">
        <f t="shared" si="1"/>
        <v>0</v>
      </c>
      <c r="P26" s="16"/>
      <c r="Q26" s="16"/>
      <c r="R26" s="70">
        <f t="shared" si="2"/>
        <v>0</v>
      </c>
      <c r="S26" s="76"/>
      <c r="X26" s="77"/>
    </row>
    <row r="27" spans="1:24" ht="39" customHeight="1" x14ac:dyDescent="0.25">
      <c r="A27" s="16"/>
      <c r="B27" s="16"/>
      <c r="C27" s="16"/>
      <c r="D27" s="16"/>
      <c r="E27" s="68"/>
      <c r="F27" s="69"/>
      <c r="G27" s="70"/>
      <c r="H27" s="69"/>
      <c r="I27" s="71"/>
      <c r="J27" s="72"/>
      <c r="K27" s="69"/>
      <c r="L27" s="16"/>
      <c r="M27" s="73">
        <f t="shared" si="0"/>
        <v>0</v>
      </c>
      <c r="N27" s="16"/>
      <c r="O27" s="74">
        <f t="shared" si="1"/>
        <v>0</v>
      </c>
      <c r="P27" s="16"/>
      <c r="Q27" s="16"/>
      <c r="R27" s="70">
        <f t="shared" si="2"/>
        <v>0</v>
      </c>
      <c r="S27" s="76"/>
    </row>
    <row r="28" spans="1:24" ht="39" customHeight="1" x14ac:dyDescent="0.25">
      <c r="A28" s="16"/>
      <c r="B28" s="16"/>
      <c r="C28" s="16"/>
      <c r="D28" s="16"/>
      <c r="E28" s="68"/>
      <c r="F28" s="69"/>
      <c r="G28" s="70"/>
      <c r="H28" s="69"/>
      <c r="I28" s="71"/>
      <c r="J28" s="72"/>
      <c r="K28" s="69"/>
      <c r="L28" s="16"/>
      <c r="M28" s="73">
        <f t="shared" si="0"/>
        <v>0</v>
      </c>
      <c r="N28" s="16"/>
      <c r="O28" s="74">
        <f t="shared" si="1"/>
        <v>0</v>
      </c>
      <c r="P28" s="16"/>
      <c r="Q28" s="16"/>
      <c r="R28" s="70">
        <f t="shared" si="2"/>
        <v>0</v>
      </c>
      <c r="S28" s="76"/>
    </row>
    <row r="29" spans="1:24" ht="39" customHeight="1" x14ac:dyDescent="0.25">
      <c r="A29" s="16"/>
      <c r="B29" s="16"/>
      <c r="C29" s="16"/>
      <c r="D29" s="16"/>
      <c r="E29" s="68"/>
      <c r="F29" s="69"/>
      <c r="G29" s="70"/>
      <c r="H29" s="69"/>
      <c r="I29" s="71"/>
      <c r="J29" s="72"/>
      <c r="K29" s="69"/>
      <c r="L29" s="16"/>
      <c r="M29" s="73">
        <f t="shared" si="0"/>
        <v>0</v>
      </c>
      <c r="N29" s="16"/>
      <c r="O29" s="74">
        <f t="shared" si="1"/>
        <v>0</v>
      </c>
      <c r="P29" s="16"/>
      <c r="Q29" s="16"/>
      <c r="R29" s="70">
        <f t="shared" si="2"/>
        <v>0</v>
      </c>
      <c r="S29" s="76"/>
    </row>
    <row r="30" spans="1:24" ht="39" customHeight="1" x14ac:dyDescent="0.25">
      <c r="A30" s="16"/>
      <c r="B30" s="16"/>
      <c r="C30" s="16"/>
      <c r="D30" s="16"/>
      <c r="E30" s="68"/>
      <c r="F30" s="69"/>
      <c r="G30" s="70"/>
      <c r="H30" s="69"/>
      <c r="I30" s="71"/>
      <c r="J30" s="72"/>
      <c r="K30" s="69"/>
      <c r="L30" s="16"/>
      <c r="M30" s="73">
        <f t="shared" si="0"/>
        <v>0</v>
      </c>
      <c r="N30" s="16"/>
      <c r="O30" s="74">
        <f t="shared" si="1"/>
        <v>0</v>
      </c>
      <c r="P30" s="16"/>
      <c r="Q30" s="16"/>
      <c r="R30" s="70">
        <f t="shared" si="2"/>
        <v>0</v>
      </c>
      <c r="S30" s="76"/>
    </row>
    <row r="31" spans="1:24" ht="39" customHeight="1" x14ac:dyDescent="0.25">
      <c r="A31" s="16"/>
      <c r="B31" s="16"/>
      <c r="C31" s="16"/>
      <c r="D31" s="16"/>
      <c r="E31" s="68"/>
      <c r="F31" s="69"/>
      <c r="G31" s="70"/>
      <c r="H31" s="69"/>
      <c r="I31" s="71"/>
      <c r="J31" s="72"/>
      <c r="K31" s="69"/>
      <c r="L31" s="16"/>
      <c r="M31" s="73">
        <f t="shared" si="0"/>
        <v>0</v>
      </c>
      <c r="N31" s="16"/>
      <c r="O31" s="74">
        <f t="shared" si="1"/>
        <v>0</v>
      </c>
      <c r="P31" s="16"/>
      <c r="Q31" s="16"/>
      <c r="R31" s="70">
        <f t="shared" si="2"/>
        <v>0</v>
      </c>
      <c r="S31" s="76"/>
    </row>
    <row r="32" spans="1:24" ht="39" customHeight="1" x14ac:dyDescent="0.25">
      <c r="A32" s="16"/>
      <c r="B32" s="16"/>
      <c r="C32" s="16"/>
      <c r="D32" s="16"/>
      <c r="E32" s="68"/>
      <c r="F32" s="69"/>
      <c r="G32" s="70"/>
      <c r="H32" s="69"/>
      <c r="I32" s="71"/>
      <c r="J32" s="72"/>
      <c r="K32" s="69"/>
      <c r="L32" s="16"/>
      <c r="M32" s="73">
        <f t="shared" si="0"/>
        <v>0</v>
      </c>
      <c r="N32" s="16"/>
      <c r="O32" s="74">
        <f t="shared" si="1"/>
        <v>0</v>
      </c>
      <c r="P32" s="16"/>
      <c r="Q32" s="16"/>
      <c r="R32" s="70">
        <f t="shared" si="2"/>
        <v>0</v>
      </c>
      <c r="S32" s="76"/>
    </row>
    <row r="33" spans="1:19" ht="39" customHeight="1" x14ac:dyDescent="0.25">
      <c r="A33" s="16"/>
      <c r="B33" s="16"/>
      <c r="C33" s="16"/>
      <c r="D33" s="16"/>
      <c r="E33" s="68"/>
      <c r="F33" s="69"/>
      <c r="G33" s="70"/>
      <c r="H33" s="69"/>
      <c r="I33" s="71"/>
      <c r="J33" s="72"/>
      <c r="K33" s="69"/>
      <c r="L33" s="16"/>
      <c r="M33" s="73">
        <f t="shared" si="0"/>
        <v>0</v>
      </c>
      <c r="N33" s="16"/>
      <c r="O33" s="74">
        <f t="shared" si="1"/>
        <v>0</v>
      </c>
      <c r="P33" s="16"/>
      <c r="Q33" s="16"/>
      <c r="R33" s="70">
        <f t="shared" si="2"/>
        <v>0</v>
      </c>
      <c r="S33" s="76"/>
    </row>
    <row r="34" spans="1:19" ht="39" customHeight="1" x14ac:dyDescent="0.25">
      <c r="A34" s="16"/>
      <c r="B34" s="16"/>
      <c r="C34" s="16"/>
      <c r="D34" s="16"/>
      <c r="E34" s="68"/>
      <c r="F34" s="69"/>
      <c r="G34" s="70"/>
      <c r="H34" s="69"/>
      <c r="I34" s="71"/>
      <c r="J34" s="72"/>
      <c r="K34" s="69"/>
      <c r="L34" s="16"/>
      <c r="M34" s="73">
        <f t="shared" si="0"/>
        <v>0</v>
      </c>
      <c r="N34" s="16"/>
      <c r="O34" s="74">
        <f t="shared" si="1"/>
        <v>0</v>
      </c>
      <c r="P34" s="16"/>
      <c r="Q34" s="16"/>
      <c r="R34" s="70">
        <f t="shared" si="2"/>
        <v>0</v>
      </c>
      <c r="S34" s="76"/>
    </row>
    <row r="35" spans="1:19" ht="39" customHeight="1" x14ac:dyDescent="0.25">
      <c r="A35" s="16"/>
      <c r="B35" s="16"/>
      <c r="C35" s="16"/>
      <c r="D35" s="16"/>
      <c r="E35" s="68"/>
      <c r="F35" s="69"/>
      <c r="G35" s="70"/>
      <c r="H35" s="69"/>
      <c r="I35" s="71"/>
      <c r="J35" s="72"/>
      <c r="K35" s="69"/>
      <c r="L35" s="16"/>
      <c r="M35" s="73">
        <f t="shared" si="0"/>
        <v>0</v>
      </c>
      <c r="N35" s="16"/>
      <c r="O35" s="74">
        <f t="shared" si="1"/>
        <v>0</v>
      </c>
      <c r="P35" s="16"/>
      <c r="Q35" s="16"/>
      <c r="R35" s="70">
        <f t="shared" si="2"/>
        <v>0</v>
      </c>
      <c r="S35" s="76"/>
    </row>
    <row r="36" spans="1:19" ht="39" customHeight="1" x14ac:dyDescent="0.25">
      <c r="A36" s="16"/>
      <c r="B36" s="16"/>
      <c r="C36" s="16"/>
      <c r="D36" s="16"/>
      <c r="E36" s="68"/>
      <c r="F36" s="69"/>
      <c r="G36" s="70"/>
      <c r="H36" s="69"/>
      <c r="I36" s="71"/>
      <c r="J36" s="72"/>
      <c r="K36" s="69"/>
      <c r="L36" s="16"/>
      <c r="M36" s="73">
        <f t="shared" si="0"/>
        <v>0</v>
      </c>
      <c r="N36" s="16"/>
      <c r="O36" s="74">
        <f t="shared" si="1"/>
        <v>0</v>
      </c>
      <c r="P36" s="16"/>
      <c r="Q36" s="16"/>
      <c r="R36" s="70">
        <f t="shared" si="2"/>
        <v>0</v>
      </c>
      <c r="S36" s="76"/>
    </row>
    <row r="37" spans="1:19" ht="39" customHeight="1" x14ac:dyDescent="0.25">
      <c r="A37" s="16"/>
      <c r="B37" s="16"/>
      <c r="C37" s="16"/>
      <c r="D37" s="16"/>
      <c r="E37" s="68"/>
      <c r="F37" s="69"/>
      <c r="G37" s="70"/>
      <c r="H37" s="69"/>
      <c r="I37" s="71"/>
      <c r="J37" s="72"/>
      <c r="K37" s="69"/>
      <c r="L37" s="16"/>
      <c r="M37" s="73">
        <f t="shared" si="0"/>
        <v>0</v>
      </c>
      <c r="N37" s="16"/>
      <c r="O37" s="74">
        <f t="shared" si="1"/>
        <v>0</v>
      </c>
      <c r="P37" s="16"/>
      <c r="Q37" s="16"/>
      <c r="R37" s="70">
        <f t="shared" si="2"/>
        <v>0</v>
      </c>
      <c r="S37" s="76"/>
    </row>
    <row r="38" spans="1:19" ht="39" customHeight="1" x14ac:dyDescent="0.25">
      <c r="A38" s="16"/>
      <c r="B38" s="16"/>
      <c r="C38" s="16"/>
      <c r="D38" s="16"/>
      <c r="E38" s="68"/>
      <c r="F38" s="69"/>
      <c r="G38" s="70"/>
      <c r="H38" s="69"/>
      <c r="I38" s="71"/>
      <c r="J38" s="72"/>
      <c r="K38" s="69"/>
      <c r="L38" s="16"/>
      <c r="M38" s="73">
        <f t="shared" si="0"/>
        <v>0</v>
      </c>
      <c r="N38" s="16"/>
      <c r="O38" s="74">
        <f t="shared" si="1"/>
        <v>0</v>
      </c>
      <c r="P38" s="16"/>
      <c r="Q38" s="16"/>
      <c r="R38" s="70">
        <f t="shared" si="2"/>
        <v>0</v>
      </c>
      <c r="S38" s="76"/>
    </row>
    <row r="39" spans="1:19" ht="39" customHeight="1" x14ac:dyDescent="0.25">
      <c r="A39" s="16"/>
      <c r="B39" s="16"/>
      <c r="C39" s="16"/>
      <c r="D39" s="16"/>
      <c r="E39" s="68"/>
      <c r="F39" s="69"/>
      <c r="G39" s="70"/>
      <c r="H39" s="69"/>
      <c r="I39" s="71"/>
      <c r="J39" s="72"/>
      <c r="K39" s="69"/>
      <c r="L39" s="16"/>
      <c r="M39" s="73">
        <f t="shared" si="0"/>
        <v>0</v>
      </c>
      <c r="N39" s="16"/>
      <c r="O39" s="74">
        <f t="shared" si="1"/>
        <v>0</v>
      </c>
      <c r="P39" s="16"/>
      <c r="Q39" s="16"/>
      <c r="R39" s="70">
        <f t="shared" si="2"/>
        <v>0</v>
      </c>
      <c r="S39" s="76"/>
    </row>
    <row r="40" spans="1:19" ht="39" customHeight="1" x14ac:dyDescent="0.25">
      <c r="A40" s="16"/>
      <c r="B40" s="16"/>
      <c r="C40" s="16"/>
      <c r="D40" s="16"/>
      <c r="E40" s="68"/>
      <c r="F40" s="69"/>
      <c r="G40" s="70"/>
      <c r="H40" s="69"/>
      <c r="I40" s="71"/>
      <c r="J40" s="72"/>
      <c r="K40" s="69"/>
      <c r="L40" s="16"/>
      <c r="M40" s="73">
        <f t="shared" si="0"/>
        <v>0</v>
      </c>
      <c r="N40" s="16"/>
      <c r="O40" s="74">
        <f t="shared" si="1"/>
        <v>0</v>
      </c>
      <c r="P40" s="16"/>
      <c r="Q40" s="16"/>
      <c r="R40" s="70">
        <f t="shared" si="2"/>
        <v>0</v>
      </c>
      <c r="S40" s="76"/>
    </row>
    <row r="41" spans="1:19" ht="39" customHeight="1" x14ac:dyDescent="0.25">
      <c r="A41" s="16"/>
      <c r="B41" s="16"/>
      <c r="C41" s="16"/>
      <c r="D41" s="16"/>
      <c r="E41" s="68"/>
      <c r="F41" s="69"/>
      <c r="G41" s="70"/>
      <c r="H41" s="69"/>
      <c r="I41" s="71"/>
      <c r="J41" s="72"/>
      <c r="K41" s="69"/>
      <c r="L41" s="16"/>
      <c r="M41" s="73">
        <f t="shared" si="0"/>
        <v>0</v>
      </c>
      <c r="N41" s="16"/>
      <c r="O41" s="74">
        <f t="shared" si="1"/>
        <v>0</v>
      </c>
      <c r="P41" s="16"/>
      <c r="Q41" s="16"/>
      <c r="R41" s="70">
        <f t="shared" si="2"/>
        <v>0</v>
      </c>
      <c r="S41" s="76"/>
    </row>
    <row r="42" spans="1:19" ht="39" customHeight="1" x14ac:dyDescent="0.25">
      <c r="A42" s="16"/>
      <c r="B42" s="16"/>
      <c r="C42" s="16"/>
      <c r="D42" s="16"/>
      <c r="E42" s="68"/>
      <c r="F42" s="69"/>
      <c r="G42" s="70"/>
      <c r="H42" s="69"/>
      <c r="I42" s="71"/>
      <c r="J42" s="72"/>
      <c r="K42" s="69"/>
      <c r="L42" s="16"/>
      <c r="M42" s="73">
        <f t="shared" si="0"/>
        <v>0</v>
      </c>
      <c r="N42" s="16"/>
      <c r="O42" s="74">
        <f t="shared" si="1"/>
        <v>0</v>
      </c>
      <c r="P42" s="16"/>
      <c r="Q42" s="16"/>
      <c r="R42" s="70">
        <f t="shared" si="2"/>
        <v>0</v>
      </c>
      <c r="S42" s="76"/>
    </row>
    <row r="43" spans="1:19" ht="39" customHeight="1" x14ac:dyDescent="0.25">
      <c r="A43" s="16"/>
      <c r="B43" s="16"/>
      <c r="C43" s="16"/>
      <c r="D43" s="16"/>
      <c r="E43" s="68"/>
      <c r="F43" s="69"/>
      <c r="G43" s="70"/>
      <c r="H43" s="69"/>
      <c r="I43" s="71"/>
      <c r="J43" s="72"/>
      <c r="K43" s="69"/>
      <c r="L43" s="16"/>
      <c r="M43" s="73">
        <f t="shared" si="0"/>
        <v>0</v>
      </c>
      <c r="N43" s="16"/>
      <c r="O43" s="74">
        <f t="shared" si="1"/>
        <v>0</v>
      </c>
      <c r="P43" s="16"/>
      <c r="Q43" s="16"/>
      <c r="R43" s="70">
        <f t="shared" si="2"/>
        <v>0</v>
      </c>
      <c r="S43" s="76"/>
    </row>
    <row r="44" spans="1:19" ht="39" customHeight="1" x14ac:dyDescent="0.25">
      <c r="A44" s="16"/>
      <c r="B44" s="16"/>
      <c r="C44" s="16"/>
      <c r="D44" s="16"/>
      <c r="E44" s="68"/>
      <c r="F44" s="69"/>
      <c r="G44" s="70"/>
      <c r="H44" s="69"/>
      <c r="I44" s="71"/>
      <c r="J44" s="72"/>
      <c r="K44" s="69"/>
      <c r="L44" s="16"/>
      <c r="M44" s="73">
        <f t="shared" si="0"/>
        <v>0</v>
      </c>
      <c r="N44" s="16"/>
      <c r="O44" s="74">
        <f t="shared" si="1"/>
        <v>0</v>
      </c>
      <c r="P44" s="16"/>
      <c r="Q44" s="16"/>
      <c r="R44" s="70">
        <f t="shared" si="2"/>
        <v>0</v>
      </c>
      <c r="S44" s="76"/>
    </row>
    <row r="45" spans="1:19" ht="39" customHeight="1" x14ac:dyDescent="0.25">
      <c r="A45" s="16"/>
      <c r="B45" s="16"/>
      <c r="C45" s="16"/>
      <c r="D45" s="16"/>
      <c r="E45" s="68"/>
      <c r="F45" s="69"/>
      <c r="G45" s="70"/>
      <c r="H45" s="69"/>
      <c r="I45" s="71"/>
      <c r="J45" s="72"/>
      <c r="K45" s="69"/>
      <c r="L45" s="16"/>
      <c r="M45" s="73">
        <f t="shared" si="0"/>
        <v>0</v>
      </c>
      <c r="N45" s="16"/>
      <c r="O45" s="74">
        <f t="shared" si="1"/>
        <v>0</v>
      </c>
      <c r="P45" s="16"/>
      <c r="Q45" s="16"/>
      <c r="R45" s="70">
        <f t="shared" si="2"/>
        <v>0</v>
      </c>
      <c r="S45" s="76"/>
    </row>
    <row r="46" spans="1:19" ht="39" customHeight="1" x14ac:dyDescent="0.25">
      <c r="A46" s="16"/>
      <c r="B46" s="16"/>
      <c r="C46" s="16"/>
      <c r="D46" s="16"/>
      <c r="E46" s="68"/>
      <c r="F46" s="69"/>
      <c r="G46" s="70"/>
      <c r="H46" s="69"/>
      <c r="I46" s="71"/>
      <c r="J46" s="72"/>
      <c r="K46" s="69"/>
      <c r="L46" s="16"/>
      <c r="M46" s="73">
        <f t="shared" si="0"/>
        <v>0</v>
      </c>
      <c r="N46" s="16"/>
      <c r="O46" s="74">
        <f t="shared" si="1"/>
        <v>0</v>
      </c>
      <c r="P46" s="16"/>
      <c r="Q46" s="16"/>
      <c r="R46" s="70">
        <f t="shared" si="2"/>
        <v>0</v>
      </c>
      <c r="S46" s="76"/>
    </row>
    <row r="47" spans="1:19" ht="39" customHeight="1" x14ac:dyDescent="0.25">
      <c r="A47" s="16"/>
      <c r="B47" s="16"/>
      <c r="C47" s="16"/>
      <c r="D47" s="16"/>
      <c r="E47" s="68"/>
      <c r="F47" s="69"/>
      <c r="G47" s="70"/>
      <c r="H47" s="69"/>
      <c r="I47" s="71"/>
      <c r="J47" s="72"/>
      <c r="K47" s="69"/>
      <c r="L47" s="16"/>
      <c r="M47" s="73">
        <f t="shared" si="0"/>
        <v>0</v>
      </c>
      <c r="N47" s="16"/>
      <c r="O47" s="74">
        <f t="shared" si="1"/>
        <v>0</v>
      </c>
      <c r="P47" s="16"/>
      <c r="Q47" s="16"/>
      <c r="R47" s="70">
        <f t="shared" si="2"/>
        <v>0</v>
      </c>
      <c r="S47" s="75"/>
    </row>
    <row r="48" spans="1:19" ht="39" customHeight="1" x14ac:dyDescent="0.25">
      <c r="A48" s="16"/>
      <c r="B48" s="16"/>
      <c r="C48" s="16"/>
      <c r="D48" s="16"/>
      <c r="E48" s="68"/>
      <c r="F48" s="69"/>
      <c r="G48" s="70"/>
      <c r="H48" s="69"/>
      <c r="I48" s="71"/>
      <c r="J48" s="72"/>
      <c r="K48" s="69"/>
      <c r="L48" s="16"/>
      <c r="M48" s="73">
        <f t="shared" si="0"/>
        <v>0</v>
      </c>
      <c r="N48" s="16"/>
      <c r="O48" s="74">
        <f t="shared" si="1"/>
        <v>0</v>
      </c>
      <c r="P48" s="16"/>
      <c r="Q48" s="16"/>
      <c r="R48" s="70">
        <f t="shared" si="2"/>
        <v>0</v>
      </c>
      <c r="S48" s="75"/>
    </row>
    <row r="49" spans="1:19" ht="39" customHeight="1" x14ac:dyDescent="0.25">
      <c r="A49" s="16"/>
      <c r="B49" s="16"/>
      <c r="C49" s="16"/>
      <c r="D49" s="16"/>
      <c r="E49" s="68"/>
      <c r="F49" s="69"/>
      <c r="G49" s="70"/>
      <c r="H49" s="69"/>
      <c r="I49" s="71"/>
      <c r="J49" s="72"/>
      <c r="K49" s="69"/>
      <c r="L49" s="16"/>
      <c r="M49" s="73">
        <f t="shared" si="0"/>
        <v>0</v>
      </c>
      <c r="N49" s="16"/>
      <c r="O49" s="74">
        <f t="shared" si="1"/>
        <v>0</v>
      </c>
      <c r="P49" s="16"/>
      <c r="Q49" s="16"/>
      <c r="R49" s="70">
        <f t="shared" si="2"/>
        <v>0</v>
      </c>
      <c r="S49" s="75"/>
    </row>
    <row r="50" spans="1:19" ht="39" customHeight="1" x14ac:dyDescent="0.25">
      <c r="A50" s="16"/>
      <c r="B50" s="16"/>
      <c r="C50" s="16"/>
      <c r="D50" s="16"/>
      <c r="E50" s="68"/>
      <c r="F50" s="69"/>
      <c r="G50" s="70"/>
      <c r="H50" s="69"/>
      <c r="I50" s="71"/>
      <c r="J50" s="72"/>
      <c r="K50" s="69"/>
      <c r="L50" s="16"/>
      <c r="M50" s="73">
        <f t="shared" si="0"/>
        <v>0</v>
      </c>
      <c r="N50" s="16"/>
      <c r="O50" s="74">
        <f t="shared" si="1"/>
        <v>0</v>
      </c>
      <c r="P50" s="16"/>
      <c r="Q50" s="16"/>
      <c r="R50" s="70">
        <f t="shared" si="2"/>
        <v>0</v>
      </c>
      <c r="S50" s="75"/>
    </row>
    <row r="51" spans="1:19" ht="39" customHeight="1" x14ac:dyDescent="0.25">
      <c r="A51" s="16"/>
      <c r="B51" s="16"/>
      <c r="C51" s="16"/>
      <c r="D51" s="16"/>
      <c r="E51" s="68"/>
      <c r="F51" s="69"/>
      <c r="G51" s="70"/>
      <c r="H51" s="69"/>
      <c r="I51" s="71"/>
      <c r="J51" s="72"/>
      <c r="K51" s="69"/>
      <c r="L51" s="16"/>
      <c r="M51" s="73">
        <f t="shared" si="0"/>
        <v>0</v>
      </c>
      <c r="N51" s="16"/>
      <c r="O51" s="74">
        <f t="shared" si="1"/>
        <v>0</v>
      </c>
      <c r="P51" s="16"/>
      <c r="Q51" s="16"/>
      <c r="R51" s="70">
        <f t="shared" si="2"/>
        <v>0</v>
      </c>
      <c r="S51" s="75"/>
    </row>
    <row r="52" spans="1:19" ht="39" customHeight="1" x14ac:dyDescent="0.25">
      <c r="A52" s="16"/>
      <c r="B52" s="16"/>
      <c r="C52" s="16"/>
      <c r="D52" s="16"/>
      <c r="E52" s="68"/>
      <c r="F52" s="69"/>
      <c r="G52" s="70"/>
      <c r="H52" s="69"/>
      <c r="I52" s="71"/>
      <c r="J52" s="72"/>
      <c r="K52" s="69"/>
      <c r="L52" s="16"/>
      <c r="M52" s="73">
        <f t="shared" si="0"/>
        <v>0</v>
      </c>
      <c r="N52" s="16"/>
      <c r="O52" s="74">
        <f t="shared" si="1"/>
        <v>0</v>
      </c>
      <c r="P52" s="16"/>
      <c r="Q52" s="16"/>
      <c r="R52" s="70">
        <f t="shared" si="2"/>
        <v>0</v>
      </c>
      <c r="S52" s="75"/>
    </row>
    <row r="53" spans="1:19" ht="39" customHeight="1" x14ac:dyDescent="0.25">
      <c r="A53" s="16"/>
      <c r="B53" s="16"/>
      <c r="C53" s="16"/>
      <c r="D53" s="16"/>
      <c r="E53" s="68"/>
      <c r="F53" s="69"/>
      <c r="G53" s="70"/>
      <c r="H53" s="69"/>
      <c r="I53" s="71"/>
      <c r="J53" s="72"/>
      <c r="K53" s="69"/>
      <c r="L53" s="16"/>
      <c r="M53" s="73">
        <f t="shared" si="0"/>
        <v>0</v>
      </c>
      <c r="N53" s="16"/>
      <c r="O53" s="74">
        <f t="shared" si="1"/>
        <v>0</v>
      </c>
      <c r="P53" s="16"/>
      <c r="Q53" s="16"/>
      <c r="R53" s="70">
        <f t="shared" si="2"/>
        <v>0</v>
      </c>
      <c r="S53" s="75"/>
    </row>
    <row r="54" spans="1:19" ht="39" customHeight="1" x14ac:dyDescent="0.25">
      <c r="A54" s="16"/>
      <c r="B54" s="16"/>
      <c r="C54" s="16"/>
      <c r="D54" s="16"/>
      <c r="E54" s="68"/>
      <c r="F54" s="69"/>
      <c r="G54" s="70"/>
      <c r="H54" s="69"/>
      <c r="I54" s="71"/>
      <c r="J54" s="72"/>
      <c r="K54" s="69"/>
      <c r="L54" s="16"/>
      <c r="M54" s="73">
        <f t="shared" si="0"/>
        <v>0</v>
      </c>
      <c r="N54" s="16"/>
      <c r="O54" s="74">
        <f t="shared" si="1"/>
        <v>0</v>
      </c>
      <c r="P54" s="16"/>
      <c r="Q54" s="16"/>
      <c r="R54" s="70">
        <f t="shared" si="2"/>
        <v>0</v>
      </c>
      <c r="S54" s="75"/>
    </row>
    <row r="55" spans="1:19" ht="39" customHeight="1" x14ac:dyDescent="0.25">
      <c r="A55" s="16"/>
      <c r="B55" s="16"/>
      <c r="C55" s="16"/>
      <c r="D55" s="16"/>
      <c r="E55" s="68"/>
      <c r="F55" s="69"/>
      <c r="G55" s="70"/>
      <c r="H55" s="69"/>
      <c r="I55" s="71"/>
      <c r="J55" s="72"/>
      <c r="K55" s="69"/>
      <c r="L55" s="16"/>
      <c r="M55" s="73">
        <f t="shared" si="0"/>
        <v>0</v>
      </c>
      <c r="N55" s="16"/>
      <c r="O55" s="74">
        <f t="shared" si="1"/>
        <v>0</v>
      </c>
      <c r="P55" s="16"/>
      <c r="Q55" s="16"/>
      <c r="R55" s="70">
        <f t="shared" si="2"/>
        <v>0</v>
      </c>
      <c r="S55" s="75"/>
    </row>
    <row r="56" spans="1:19" ht="39" hidden="1" customHeight="1" x14ac:dyDescent="0.25">
      <c r="A56" s="16"/>
      <c r="B56" s="16"/>
      <c r="C56" s="16"/>
      <c r="D56" s="16"/>
      <c r="E56" s="68"/>
      <c r="F56" s="69"/>
      <c r="G56" s="70"/>
      <c r="H56" s="69"/>
      <c r="I56" s="71"/>
      <c r="J56" s="72"/>
      <c r="K56" s="69"/>
      <c r="L56" s="16"/>
      <c r="M56" s="73">
        <f t="shared" si="0"/>
        <v>0</v>
      </c>
      <c r="N56" s="16"/>
      <c r="O56" s="74">
        <f t="shared" si="1"/>
        <v>0</v>
      </c>
      <c r="P56" s="16"/>
      <c r="Q56" s="16"/>
      <c r="R56" s="70">
        <f t="shared" si="2"/>
        <v>0</v>
      </c>
      <c r="S56" s="75"/>
    </row>
    <row r="57" spans="1:19" ht="39" hidden="1" customHeight="1" x14ac:dyDescent="0.25">
      <c r="A57" s="16"/>
      <c r="B57" s="16"/>
      <c r="C57" s="16"/>
      <c r="D57" s="16"/>
      <c r="E57" s="68"/>
      <c r="F57" s="69"/>
      <c r="G57" s="70"/>
      <c r="H57" s="69"/>
      <c r="I57" s="71"/>
      <c r="J57" s="72"/>
      <c r="K57" s="69"/>
      <c r="L57" s="16"/>
      <c r="M57" s="73">
        <f t="shared" si="0"/>
        <v>0</v>
      </c>
      <c r="N57" s="16"/>
      <c r="O57" s="74">
        <f t="shared" si="1"/>
        <v>0</v>
      </c>
      <c r="P57" s="16"/>
      <c r="Q57" s="16"/>
      <c r="R57" s="70">
        <f t="shared" si="2"/>
        <v>0</v>
      </c>
      <c r="S57" s="75"/>
    </row>
    <row r="58" spans="1:19" ht="39" hidden="1" customHeight="1" x14ac:dyDescent="0.25">
      <c r="A58" s="16"/>
      <c r="B58" s="16"/>
      <c r="C58" s="16"/>
      <c r="D58" s="16"/>
      <c r="E58" s="68"/>
      <c r="F58" s="69"/>
      <c r="G58" s="70"/>
      <c r="H58" s="69"/>
      <c r="I58" s="71"/>
      <c r="J58" s="72"/>
      <c r="K58" s="69"/>
      <c r="L58" s="16"/>
      <c r="M58" s="73">
        <f t="shared" si="0"/>
        <v>0</v>
      </c>
      <c r="N58" s="16"/>
      <c r="O58" s="74">
        <f t="shared" si="1"/>
        <v>0</v>
      </c>
      <c r="P58" s="16"/>
      <c r="Q58" s="16"/>
      <c r="R58" s="70">
        <f t="shared" si="2"/>
        <v>0</v>
      </c>
      <c r="S58" s="75"/>
    </row>
    <row r="59" spans="1:19" ht="39" hidden="1" customHeight="1" x14ac:dyDescent="0.25">
      <c r="A59" s="16"/>
      <c r="B59" s="16"/>
      <c r="C59" s="16"/>
      <c r="D59" s="16"/>
      <c r="E59" s="68"/>
      <c r="F59" s="69"/>
      <c r="G59" s="70"/>
      <c r="H59" s="69"/>
      <c r="I59" s="71"/>
      <c r="J59" s="72"/>
      <c r="K59" s="69"/>
      <c r="L59" s="16"/>
      <c r="M59" s="73">
        <f t="shared" si="0"/>
        <v>0</v>
      </c>
      <c r="N59" s="16"/>
      <c r="O59" s="74">
        <f t="shared" si="1"/>
        <v>0</v>
      </c>
      <c r="P59" s="16"/>
      <c r="Q59" s="16"/>
      <c r="R59" s="70">
        <f t="shared" si="2"/>
        <v>0</v>
      </c>
      <c r="S59" s="75"/>
    </row>
    <row r="60" spans="1:19" ht="39" hidden="1" customHeight="1" x14ac:dyDescent="0.25">
      <c r="A60" s="16"/>
      <c r="B60" s="16"/>
      <c r="C60" s="16"/>
      <c r="D60" s="16"/>
      <c r="E60" s="68"/>
      <c r="F60" s="69"/>
      <c r="G60" s="70"/>
      <c r="H60" s="69"/>
      <c r="I60" s="71"/>
      <c r="J60" s="72"/>
      <c r="K60" s="69"/>
      <c r="L60" s="16"/>
      <c r="M60" s="73">
        <f t="shared" si="0"/>
        <v>0</v>
      </c>
      <c r="N60" s="16"/>
      <c r="O60" s="74">
        <f t="shared" si="1"/>
        <v>0</v>
      </c>
      <c r="P60" s="16"/>
      <c r="Q60" s="16"/>
      <c r="R60" s="70">
        <f t="shared" si="2"/>
        <v>0</v>
      </c>
      <c r="S60" s="75"/>
    </row>
    <row r="61" spans="1:19" ht="39" hidden="1" customHeight="1" x14ac:dyDescent="0.25">
      <c r="A61" s="16"/>
      <c r="B61" s="16"/>
      <c r="C61" s="16"/>
      <c r="D61" s="16"/>
      <c r="E61" s="68"/>
      <c r="F61" s="69"/>
      <c r="G61" s="70"/>
      <c r="H61" s="69"/>
      <c r="I61" s="71"/>
      <c r="J61" s="72"/>
      <c r="K61" s="69"/>
      <c r="L61" s="16"/>
      <c r="M61" s="73">
        <f t="shared" si="0"/>
        <v>0</v>
      </c>
      <c r="N61" s="16"/>
      <c r="O61" s="74">
        <f t="shared" si="1"/>
        <v>0</v>
      </c>
      <c r="P61" s="16"/>
      <c r="Q61" s="16"/>
      <c r="R61" s="70">
        <f t="shared" si="2"/>
        <v>0</v>
      </c>
      <c r="S61" s="75"/>
    </row>
    <row r="62" spans="1:19" ht="39" hidden="1" customHeight="1" x14ac:dyDescent="0.25">
      <c r="A62" s="16"/>
      <c r="B62" s="16"/>
      <c r="C62" s="16"/>
      <c r="D62" s="16"/>
      <c r="E62" s="68"/>
      <c r="F62" s="69"/>
      <c r="G62" s="70"/>
      <c r="H62" s="69"/>
      <c r="I62" s="71"/>
      <c r="J62" s="72"/>
      <c r="K62" s="69"/>
      <c r="L62" s="16"/>
      <c r="M62" s="73">
        <f t="shared" si="0"/>
        <v>0</v>
      </c>
      <c r="N62" s="16"/>
      <c r="O62" s="74">
        <f t="shared" si="1"/>
        <v>0</v>
      </c>
      <c r="P62" s="16"/>
      <c r="Q62" s="16"/>
      <c r="R62" s="70">
        <f t="shared" si="2"/>
        <v>0</v>
      </c>
      <c r="S62" s="75"/>
    </row>
    <row r="63" spans="1:19" ht="39" hidden="1" customHeight="1" x14ac:dyDescent="0.25">
      <c r="A63" s="16"/>
      <c r="B63" s="16"/>
      <c r="C63" s="16"/>
      <c r="D63" s="16"/>
      <c r="E63" s="68"/>
      <c r="F63" s="69"/>
      <c r="G63" s="70"/>
      <c r="H63" s="69"/>
      <c r="I63" s="71"/>
      <c r="J63" s="72"/>
      <c r="K63" s="69"/>
      <c r="L63" s="16"/>
      <c r="M63" s="73">
        <f t="shared" si="0"/>
        <v>0</v>
      </c>
      <c r="N63" s="16"/>
      <c r="O63" s="74">
        <f t="shared" si="1"/>
        <v>0</v>
      </c>
      <c r="P63" s="16"/>
      <c r="Q63" s="16"/>
      <c r="R63" s="70">
        <f t="shared" si="2"/>
        <v>0</v>
      </c>
      <c r="S63" s="75"/>
    </row>
    <row r="64" spans="1:19" ht="39" hidden="1" customHeight="1" x14ac:dyDescent="0.25">
      <c r="A64" s="16"/>
      <c r="B64" s="16"/>
      <c r="C64" s="16"/>
      <c r="D64" s="16"/>
      <c r="E64" s="68"/>
      <c r="F64" s="69"/>
      <c r="G64" s="70"/>
      <c r="H64" s="69"/>
      <c r="I64" s="71"/>
      <c r="J64" s="72"/>
      <c r="K64" s="69"/>
      <c r="L64" s="16"/>
      <c r="M64" s="73">
        <f t="shared" si="0"/>
        <v>0</v>
      </c>
      <c r="N64" s="16"/>
      <c r="O64" s="74">
        <f t="shared" si="1"/>
        <v>0</v>
      </c>
      <c r="P64" s="16"/>
      <c r="Q64" s="16"/>
      <c r="R64" s="70">
        <f t="shared" si="2"/>
        <v>0</v>
      </c>
      <c r="S64" s="75"/>
    </row>
    <row r="65" spans="1:19" ht="39" hidden="1" customHeight="1" x14ac:dyDescent="0.25">
      <c r="A65" s="16"/>
      <c r="B65" s="16"/>
      <c r="C65" s="16"/>
      <c r="D65" s="16"/>
      <c r="E65" s="68"/>
      <c r="F65" s="69"/>
      <c r="G65" s="70"/>
      <c r="H65" s="69"/>
      <c r="I65" s="71"/>
      <c r="J65" s="72"/>
      <c r="K65" s="69"/>
      <c r="L65" s="16"/>
      <c r="M65" s="73">
        <f t="shared" si="0"/>
        <v>0</v>
      </c>
      <c r="N65" s="16"/>
      <c r="O65" s="74">
        <f t="shared" si="1"/>
        <v>0</v>
      </c>
      <c r="P65" s="16"/>
      <c r="Q65" s="16"/>
      <c r="R65" s="70">
        <f t="shared" si="2"/>
        <v>0</v>
      </c>
      <c r="S65" s="75"/>
    </row>
    <row r="66" spans="1:19" ht="39" hidden="1" customHeight="1" x14ac:dyDescent="0.25">
      <c r="A66" s="16"/>
      <c r="B66" s="16"/>
      <c r="C66" s="16"/>
      <c r="D66" s="16"/>
      <c r="E66" s="68"/>
      <c r="F66" s="69"/>
      <c r="G66" s="70"/>
      <c r="H66" s="69"/>
      <c r="I66" s="71"/>
      <c r="J66" s="72"/>
      <c r="K66" s="69"/>
      <c r="L66" s="16"/>
      <c r="M66" s="73">
        <f t="shared" si="0"/>
        <v>0</v>
      </c>
      <c r="N66" s="16"/>
      <c r="O66" s="74">
        <f t="shared" si="1"/>
        <v>0</v>
      </c>
      <c r="P66" s="16"/>
      <c r="Q66" s="16"/>
      <c r="R66" s="70">
        <f t="shared" si="2"/>
        <v>0</v>
      </c>
      <c r="S66" s="75"/>
    </row>
    <row r="67" spans="1:19" ht="39" hidden="1" customHeight="1" x14ac:dyDescent="0.25">
      <c r="A67" s="16"/>
      <c r="B67" s="16"/>
      <c r="C67" s="16"/>
      <c r="D67" s="16"/>
      <c r="E67" s="68"/>
      <c r="F67" s="69"/>
      <c r="G67" s="70"/>
      <c r="H67" s="69"/>
      <c r="I67" s="71"/>
      <c r="J67" s="72"/>
      <c r="K67" s="69"/>
      <c r="L67" s="16"/>
      <c r="M67" s="73">
        <f t="shared" si="0"/>
        <v>0</v>
      </c>
      <c r="N67" s="16"/>
      <c r="O67" s="74">
        <f t="shared" si="1"/>
        <v>0</v>
      </c>
      <c r="P67" s="16"/>
      <c r="Q67" s="16"/>
      <c r="R67" s="70">
        <f t="shared" si="2"/>
        <v>0</v>
      </c>
      <c r="S67" s="75"/>
    </row>
    <row r="68" spans="1:19" ht="39" hidden="1" customHeight="1" x14ac:dyDescent="0.25">
      <c r="A68" s="16"/>
      <c r="B68" s="16"/>
      <c r="C68" s="16"/>
      <c r="D68" s="16"/>
      <c r="E68" s="68"/>
      <c r="F68" s="69"/>
      <c r="G68" s="70"/>
      <c r="H68" s="69"/>
      <c r="I68" s="71"/>
      <c r="J68" s="72"/>
      <c r="K68" s="69"/>
      <c r="L68" s="16"/>
      <c r="M68" s="73">
        <f t="shared" si="0"/>
        <v>0</v>
      </c>
      <c r="N68" s="16"/>
      <c r="O68" s="74">
        <f t="shared" si="1"/>
        <v>0</v>
      </c>
      <c r="P68" s="16"/>
      <c r="Q68" s="16"/>
      <c r="R68" s="70">
        <f t="shared" si="2"/>
        <v>0</v>
      </c>
      <c r="S68" s="75"/>
    </row>
    <row r="69" spans="1:19" ht="39" hidden="1" customHeight="1" x14ac:dyDescent="0.25">
      <c r="A69" s="16"/>
      <c r="B69" s="16"/>
      <c r="C69" s="16"/>
      <c r="D69" s="16"/>
      <c r="E69" s="68"/>
      <c r="F69" s="69"/>
      <c r="G69" s="70"/>
      <c r="H69" s="69"/>
      <c r="I69" s="71"/>
      <c r="J69" s="72"/>
      <c r="K69" s="69"/>
      <c r="L69" s="16"/>
      <c r="M69" s="73">
        <f t="shared" si="0"/>
        <v>0</v>
      </c>
      <c r="N69" s="16"/>
      <c r="O69" s="74">
        <f t="shared" si="1"/>
        <v>0</v>
      </c>
      <c r="P69" s="16"/>
      <c r="Q69" s="16"/>
      <c r="R69" s="70">
        <f t="shared" si="2"/>
        <v>0</v>
      </c>
      <c r="S69" s="75"/>
    </row>
    <row r="70" spans="1:19" ht="39" hidden="1" customHeight="1" x14ac:dyDescent="0.25">
      <c r="A70" s="16"/>
      <c r="B70" s="16"/>
      <c r="C70" s="16"/>
      <c r="D70" s="16"/>
      <c r="E70" s="68"/>
      <c r="F70" s="69"/>
      <c r="G70" s="70"/>
      <c r="H70" s="69"/>
      <c r="I70" s="71"/>
      <c r="J70" s="72"/>
      <c r="K70" s="69"/>
      <c r="L70" s="16"/>
      <c r="M70" s="73">
        <f t="shared" si="0"/>
        <v>0</v>
      </c>
      <c r="N70" s="16"/>
      <c r="O70" s="74">
        <f t="shared" si="1"/>
        <v>0</v>
      </c>
      <c r="P70" s="16"/>
      <c r="Q70" s="16"/>
      <c r="R70" s="70">
        <f t="shared" si="2"/>
        <v>0</v>
      </c>
      <c r="S70" s="75"/>
    </row>
    <row r="71" spans="1:19" ht="39" hidden="1" customHeight="1" thickBot="1" x14ac:dyDescent="0.3">
      <c r="A71" s="16"/>
      <c r="B71" s="16"/>
      <c r="C71" s="16"/>
      <c r="D71" s="16"/>
      <c r="E71" s="68"/>
      <c r="F71" s="69"/>
      <c r="G71" s="70"/>
      <c r="H71" s="69"/>
      <c r="I71" s="71"/>
      <c r="J71" s="72"/>
      <c r="K71" s="69"/>
      <c r="L71" s="16"/>
      <c r="M71" s="73">
        <f t="shared" si="0"/>
        <v>0</v>
      </c>
      <c r="N71" s="16"/>
      <c r="O71" s="74">
        <f t="shared" si="1"/>
        <v>0</v>
      </c>
      <c r="P71" s="16"/>
      <c r="Q71" s="16"/>
      <c r="R71" s="70">
        <f t="shared" si="2"/>
        <v>0</v>
      </c>
      <c r="S71" s="75"/>
    </row>
    <row r="72" spans="1:19" ht="39" hidden="1" customHeight="1" x14ac:dyDescent="0.25">
      <c r="A72" s="16"/>
      <c r="B72" s="16"/>
      <c r="C72" s="16"/>
      <c r="D72" s="16"/>
      <c r="E72" s="68"/>
      <c r="F72" s="69"/>
      <c r="G72" s="70"/>
      <c r="H72" s="69"/>
      <c r="I72" s="71"/>
      <c r="J72" s="72"/>
      <c r="K72" s="69"/>
      <c r="L72" s="16"/>
      <c r="M72" s="73">
        <f t="shared" si="0"/>
        <v>0</v>
      </c>
      <c r="N72" s="16"/>
      <c r="O72" s="74">
        <f t="shared" si="1"/>
        <v>0</v>
      </c>
      <c r="P72" s="16"/>
      <c r="Q72" s="16"/>
      <c r="R72" s="70">
        <f t="shared" si="2"/>
        <v>0</v>
      </c>
      <c r="S72" s="75"/>
    </row>
    <row r="73" spans="1:19" ht="39" hidden="1" customHeight="1" x14ac:dyDescent="0.25">
      <c r="A73" s="16"/>
      <c r="B73" s="16"/>
      <c r="C73" s="16"/>
      <c r="D73" s="16"/>
      <c r="E73" s="68"/>
      <c r="F73" s="69"/>
      <c r="G73" s="70"/>
      <c r="H73" s="69"/>
      <c r="I73" s="71"/>
      <c r="J73" s="72"/>
      <c r="K73" s="69"/>
      <c r="L73" s="16"/>
      <c r="M73" s="73">
        <f t="shared" si="0"/>
        <v>0</v>
      </c>
      <c r="N73" s="16"/>
      <c r="O73" s="74">
        <f t="shared" si="1"/>
        <v>0</v>
      </c>
      <c r="P73" s="16"/>
      <c r="Q73" s="16"/>
      <c r="R73" s="70">
        <f t="shared" si="2"/>
        <v>0</v>
      </c>
      <c r="S73" s="75"/>
    </row>
    <row r="74" spans="1:19" ht="39" hidden="1" customHeight="1" x14ac:dyDescent="0.25">
      <c r="A74" s="16"/>
      <c r="B74" s="16"/>
      <c r="C74" s="16"/>
      <c r="D74" s="16"/>
      <c r="E74" s="68"/>
      <c r="F74" s="69"/>
      <c r="G74" s="70"/>
      <c r="H74" s="69"/>
      <c r="I74" s="71"/>
      <c r="J74" s="72"/>
      <c r="K74" s="69"/>
      <c r="L74" s="16"/>
      <c r="M74" s="73">
        <f t="shared" si="0"/>
        <v>0</v>
      </c>
      <c r="N74" s="16"/>
      <c r="O74" s="74">
        <f t="shared" si="1"/>
        <v>0</v>
      </c>
      <c r="P74" s="16"/>
      <c r="Q74" s="16"/>
      <c r="R74" s="70">
        <f t="shared" si="2"/>
        <v>0</v>
      </c>
      <c r="S74" s="75"/>
    </row>
    <row r="75" spans="1:19" ht="39" hidden="1" customHeight="1" x14ac:dyDescent="0.25">
      <c r="A75" s="16"/>
      <c r="B75" s="16"/>
      <c r="C75" s="16"/>
      <c r="D75" s="16"/>
      <c r="E75" s="68"/>
      <c r="F75" s="69"/>
      <c r="G75" s="70"/>
      <c r="H75" s="69"/>
      <c r="I75" s="71"/>
      <c r="J75" s="72"/>
      <c r="K75" s="69"/>
      <c r="L75" s="16"/>
      <c r="M75" s="73">
        <f t="shared" si="0"/>
        <v>0</v>
      </c>
      <c r="N75" s="16"/>
      <c r="O75" s="74">
        <f t="shared" si="1"/>
        <v>0</v>
      </c>
      <c r="P75" s="16"/>
      <c r="Q75" s="16"/>
      <c r="R75" s="70">
        <f t="shared" si="2"/>
        <v>0</v>
      </c>
      <c r="S75" s="75"/>
    </row>
    <row r="76" spans="1:19" ht="39" hidden="1" customHeight="1" x14ac:dyDescent="0.25">
      <c r="A76" s="16"/>
      <c r="B76" s="16"/>
      <c r="C76" s="16"/>
      <c r="D76" s="16"/>
      <c r="E76" s="68"/>
      <c r="F76" s="69"/>
      <c r="G76" s="70"/>
      <c r="H76" s="69"/>
      <c r="I76" s="71"/>
      <c r="J76" s="72"/>
      <c r="K76" s="69"/>
      <c r="L76" s="16"/>
      <c r="M76" s="73">
        <f t="shared" si="0"/>
        <v>0</v>
      </c>
      <c r="N76" s="16"/>
      <c r="O76" s="74">
        <f t="shared" si="1"/>
        <v>0</v>
      </c>
      <c r="P76" s="16"/>
      <c r="Q76" s="16"/>
      <c r="R76" s="70">
        <f t="shared" si="2"/>
        <v>0</v>
      </c>
      <c r="S76" s="75"/>
    </row>
    <row r="77" spans="1:19" ht="39" hidden="1" customHeight="1" x14ac:dyDescent="0.25">
      <c r="A77" s="16"/>
      <c r="B77" s="16"/>
      <c r="C77" s="16"/>
      <c r="D77" s="16"/>
      <c r="E77" s="68"/>
      <c r="F77" s="69"/>
      <c r="G77" s="70"/>
      <c r="H77" s="69"/>
      <c r="I77" s="71"/>
      <c r="J77" s="72"/>
      <c r="K77" s="69"/>
      <c r="L77" s="16"/>
      <c r="M77" s="73">
        <f t="shared" si="0"/>
        <v>0</v>
      </c>
      <c r="N77" s="16"/>
      <c r="O77" s="74">
        <f t="shared" si="1"/>
        <v>0</v>
      </c>
      <c r="P77" s="16"/>
      <c r="Q77" s="16"/>
      <c r="R77" s="70">
        <f t="shared" si="2"/>
        <v>0</v>
      </c>
      <c r="S77" s="75"/>
    </row>
    <row r="78" spans="1:19" ht="39.75" customHeight="1" thickBot="1" x14ac:dyDescent="0.3">
      <c r="A78" s="78"/>
      <c r="B78" s="78"/>
      <c r="C78" s="78"/>
      <c r="D78" s="78"/>
      <c r="E78" s="68"/>
      <c r="F78" s="79"/>
      <c r="G78" s="80"/>
      <c r="H78" s="79"/>
      <c r="I78" s="81"/>
      <c r="J78" s="72"/>
      <c r="K78" s="82"/>
      <c r="L78" s="83"/>
      <c r="M78" s="73">
        <f>K78+L78</f>
        <v>0</v>
      </c>
      <c r="N78" s="83"/>
      <c r="O78" s="74">
        <f>IFERROR(N78/K78*100,)</f>
        <v>0</v>
      </c>
      <c r="P78" s="83"/>
      <c r="Q78" s="83"/>
      <c r="R78" s="70">
        <f>IFERROR(Q78/P78,)</f>
        <v>0</v>
      </c>
      <c r="S78" s="84"/>
    </row>
    <row r="79" spans="1:19" ht="36" customHeight="1" thickBot="1" x14ac:dyDescent="0.3">
      <c r="A79" s="358" t="s">
        <v>3</v>
      </c>
      <c r="B79" s="359"/>
      <c r="C79" s="359"/>
      <c r="D79" s="359"/>
      <c r="E79" s="359"/>
      <c r="F79" s="359"/>
      <c r="G79" s="359"/>
      <c r="H79" s="359"/>
      <c r="I79" s="359"/>
      <c r="J79" s="360"/>
      <c r="K79" s="85">
        <f>SUM(K13:K78)</f>
        <v>0</v>
      </c>
      <c r="L79" s="85">
        <f>SUM(L13:L78)</f>
        <v>0</v>
      </c>
      <c r="M79" s="85">
        <f>SUM(M13:M78)</f>
        <v>0</v>
      </c>
      <c r="N79" s="86">
        <f>SUM(N13:N78)</f>
        <v>0</v>
      </c>
      <c r="O79" s="87">
        <f>IFERROR(N79/K79*100,)</f>
        <v>0</v>
      </c>
      <c r="P79" s="86">
        <f>SUM(P13:P78)</f>
        <v>0</v>
      </c>
      <c r="Q79" s="86">
        <f>SUM(Q13:Q78)</f>
        <v>0</v>
      </c>
      <c r="R79" s="86"/>
      <c r="S79" s="88"/>
    </row>
    <row r="80" spans="1:19" x14ac:dyDescent="0.25">
      <c r="A80" s="361"/>
      <c r="B80" s="361"/>
      <c r="C80" s="89"/>
      <c r="D80" s="89"/>
      <c r="E80" s="89"/>
    </row>
    <row r="81" spans="1:19" x14ac:dyDescent="0.25">
      <c r="A81" s="90"/>
      <c r="B81" s="91"/>
      <c r="C81" s="91"/>
      <c r="D81" s="92"/>
      <c r="E81" s="93"/>
      <c r="F81" s="94"/>
      <c r="G81" s="92"/>
      <c r="H81" s="94"/>
      <c r="I81" s="92"/>
      <c r="J81" s="92"/>
      <c r="K81" s="95"/>
      <c r="L81" s="95"/>
      <c r="M81" s="95"/>
      <c r="N81" s="96"/>
      <c r="O81" s="96"/>
      <c r="P81" s="95"/>
      <c r="Q81" s="96"/>
      <c r="R81" s="96"/>
      <c r="S81" s="92"/>
    </row>
    <row r="82" spans="1:19" x14ac:dyDescent="0.25">
      <c r="E82" s="21"/>
      <c r="F82" s="97"/>
      <c r="G82" s="89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</row>
    <row r="83" spans="1:19" ht="46.5" customHeight="1" x14ac:dyDescent="0.4">
      <c r="A83" s="362" t="s">
        <v>110</v>
      </c>
      <c r="B83" s="363"/>
      <c r="C83" s="363"/>
      <c r="D83" s="363"/>
      <c r="E83" s="363"/>
      <c r="F83" s="363"/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63"/>
      <c r="R83" s="363"/>
      <c r="S83" s="364"/>
    </row>
    <row r="84" spans="1:19" ht="31.15" customHeight="1" x14ac:dyDescent="0.25">
      <c r="A84" s="365" t="s">
        <v>111</v>
      </c>
      <c r="B84" s="366"/>
      <c r="C84" s="366"/>
      <c r="D84" s="366"/>
      <c r="E84" s="366"/>
      <c r="F84" s="366"/>
      <c r="G84" s="366"/>
      <c r="H84" s="366"/>
      <c r="I84" s="366"/>
      <c r="J84" s="366"/>
      <c r="K84" s="366"/>
      <c r="L84" s="366"/>
      <c r="M84" s="366"/>
      <c r="N84" s="366"/>
      <c r="O84" s="366"/>
      <c r="P84" s="366"/>
      <c r="Q84" s="366"/>
      <c r="R84" s="366"/>
      <c r="S84" s="367"/>
    </row>
    <row r="85" spans="1:19" x14ac:dyDescent="0.25">
      <c r="A85" s="368"/>
      <c r="B85" s="369"/>
      <c r="C85" s="369"/>
      <c r="D85" s="369"/>
      <c r="E85" s="369"/>
      <c r="F85" s="369"/>
      <c r="G85" s="369"/>
      <c r="H85" s="369"/>
      <c r="I85" s="369"/>
      <c r="J85" s="369"/>
      <c r="K85" s="369"/>
      <c r="L85" s="369"/>
      <c r="M85" s="369"/>
      <c r="N85" s="369"/>
      <c r="O85" s="369"/>
      <c r="P85" s="369"/>
      <c r="Q85" s="369"/>
      <c r="R85" s="369"/>
      <c r="S85" s="370"/>
    </row>
    <row r="86" spans="1:19" x14ac:dyDescent="0.25">
      <c r="A86" s="368"/>
      <c r="B86" s="369"/>
      <c r="C86" s="369"/>
      <c r="D86" s="369"/>
      <c r="E86" s="369"/>
      <c r="F86" s="369"/>
      <c r="G86" s="369"/>
      <c r="H86" s="369"/>
      <c r="I86" s="369"/>
      <c r="J86" s="369"/>
      <c r="K86" s="369"/>
      <c r="L86" s="369"/>
      <c r="M86" s="369"/>
      <c r="N86" s="369"/>
      <c r="O86" s="369"/>
      <c r="P86" s="369"/>
      <c r="Q86" s="369"/>
      <c r="R86" s="369"/>
      <c r="S86" s="370"/>
    </row>
    <row r="87" spans="1:19" x14ac:dyDescent="0.25">
      <c r="A87" s="368"/>
      <c r="B87" s="369"/>
      <c r="C87" s="369"/>
      <c r="D87" s="369"/>
      <c r="E87" s="369"/>
      <c r="F87" s="369"/>
      <c r="G87" s="369"/>
      <c r="H87" s="369"/>
      <c r="I87" s="369"/>
      <c r="J87" s="369"/>
      <c r="K87" s="369"/>
      <c r="L87" s="369"/>
      <c r="M87" s="369"/>
      <c r="N87" s="369"/>
      <c r="O87" s="369"/>
      <c r="P87" s="369"/>
      <c r="Q87" s="369"/>
      <c r="R87" s="369"/>
      <c r="S87" s="370"/>
    </row>
    <row r="88" spans="1:19" x14ac:dyDescent="0.25">
      <c r="A88" s="368"/>
      <c r="B88" s="369"/>
      <c r="C88" s="369"/>
      <c r="D88" s="369"/>
      <c r="E88" s="369"/>
      <c r="F88" s="369"/>
      <c r="G88" s="369"/>
      <c r="H88" s="369"/>
      <c r="I88" s="369"/>
      <c r="J88" s="369"/>
      <c r="K88" s="369"/>
      <c r="L88" s="369"/>
      <c r="M88" s="369"/>
      <c r="N88" s="369"/>
      <c r="O88" s="369"/>
      <c r="P88" s="369"/>
      <c r="Q88" s="369"/>
      <c r="R88" s="369"/>
      <c r="S88" s="370"/>
    </row>
    <row r="89" spans="1:19" x14ac:dyDescent="0.25">
      <c r="A89" s="368"/>
      <c r="B89" s="369"/>
      <c r="C89" s="369"/>
      <c r="D89" s="369"/>
      <c r="E89" s="369"/>
      <c r="F89" s="369"/>
      <c r="G89" s="369"/>
      <c r="H89" s="369"/>
      <c r="I89" s="369"/>
      <c r="J89" s="369"/>
      <c r="K89" s="369"/>
      <c r="L89" s="369"/>
      <c r="M89" s="369"/>
      <c r="N89" s="369"/>
      <c r="O89" s="369"/>
      <c r="P89" s="369"/>
      <c r="Q89" s="369"/>
      <c r="R89" s="369"/>
      <c r="S89" s="370"/>
    </row>
    <row r="90" spans="1:19" x14ac:dyDescent="0.25">
      <c r="A90" s="368"/>
      <c r="B90" s="369"/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69"/>
      <c r="S90" s="370"/>
    </row>
    <row r="91" spans="1:19" x14ac:dyDescent="0.25">
      <c r="A91" s="368"/>
      <c r="B91" s="369"/>
      <c r="C91" s="369"/>
      <c r="D91" s="369"/>
      <c r="E91" s="369"/>
      <c r="F91" s="369"/>
      <c r="G91" s="369"/>
      <c r="H91" s="369"/>
      <c r="I91" s="369"/>
      <c r="J91" s="369"/>
      <c r="K91" s="369"/>
      <c r="L91" s="369"/>
      <c r="M91" s="369"/>
      <c r="N91" s="369"/>
      <c r="O91" s="369"/>
      <c r="P91" s="369"/>
      <c r="Q91" s="369"/>
      <c r="R91" s="369"/>
      <c r="S91" s="370"/>
    </row>
    <row r="92" spans="1:19" x14ac:dyDescent="0.25">
      <c r="A92" s="368"/>
      <c r="B92" s="369"/>
      <c r="C92" s="369"/>
      <c r="D92" s="369"/>
      <c r="E92" s="369"/>
      <c r="F92" s="369"/>
      <c r="G92" s="369"/>
      <c r="H92" s="369"/>
      <c r="I92" s="369"/>
      <c r="J92" s="369"/>
      <c r="K92" s="369"/>
      <c r="L92" s="369"/>
      <c r="M92" s="369"/>
      <c r="N92" s="369"/>
      <c r="O92" s="369"/>
      <c r="P92" s="369"/>
      <c r="Q92" s="369"/>
      <c r="R92" s="369"/>
      <c r="S92" s="370"/>
    </row>
    <row r="93" spans="1:19" x14ac:dyDescent="0.25">
      <c r="A93" s="368"/>
      <c r="B93" s="369"/>
      <c r="C93" s="369"/>
      <c r="D93" s="369"/>
      <c r="E93" s="369"/>
      <c r="F93" s="369"/>
      <c r="G93" s="369"/>
      <c r="H93" s="369"/>
      <c r="I93" s="369"/>
      <c r="J93" s="369"/>
      <c r="K93" s="369"/>
      <c r="L93" s="369"/>
      <c r="M93" s="369"/>
      <c r="N93" s="369"/>
      <c r="O93" s="369"/>
      <c r="P93" s="369"/>
      <c r="Q93" s="369"/>
      <c r="R93" s="369"/>
      <c r="S93" s="370"/>
    </row>
    <row r="94" spans="1:19" x14ac:dyDescent="0.25">
      <c r="A94" s="368"/>
      <c r="B94" s="369"/>
      <c r="C94" s="369"/>
      <c r="D94" s="369"/>
      <c r="E94" s="369"/>
      <c r="F94" s="369"/>
      <c r="G94" s="369"/>
      <c r="H94" s="369"/>
      <c r="I94" s="369"/>
      <c r="J94" s="369"/>
      <c r="K94" s="369"/>
      <c r="L94" s="369"/>
      <c r="M94" s="369"/>
      <c r="N94" s="369"/>
      <c r="O94" s="369"/>
      <c r="P94" s="369"/>
      <c r="Q94" s="369"/>
      <c r="R94" s="369"/>
      <c r="S94" s="370"/>
    </row>
    <row r="95" spans="1:19" x14ac:dyDescent="0.25">
      <c r="A95" s="368"/>
      <c r="B95" s="369"/>
      <c r="C95" s="369"/>
      <c r="D95" s="369"/>
      <c r="E95" s="369"/>
      <c r="F95" s="369"/>
      <c r="G95" s="369"/>
      <c r="H95" s="369"/>
      <c r="I95" s="369"/>
      <c r="J95" s="369"/>
      <c r="K95" s="369"/>
      <c r="L95" s="369"/>
      <c r="M95" s="369"/>
      <c r="N95" s="369"/>
      <c r="O95" s="369"/>
      <c r="P95" s="369"/>
      <c r="Q95" s="369"/>
      <c r="R95" s="369"/>
      <c r="S95" s="370"/>
    </row>
    <row r="96" spans="1:19" x14ac:dyDescent="0.25">
      <c r="A96" s="368"/>
      <c r="B96" s="369"/>
      <c r="C96" s="369"/>
      <c r="D96" s="369"/>
      <c r="E96" s="369"/>
      <c r="F96" s="369"/>
      <c r="G96" s="369"/>
      <c r="H96" s="369"/>
      <c r="I96" s="369"/>
      <c r="J96" s="369"/>
      <c r="K96" s="369"/>
      <c r="L96" s="369"/>
      <c r="M96" s="369"/>
      <c r="N96" s="369"/>
      <c r="O96" s="369"/>
      <c r="P96" s="369"/>
      <c r="Q96" s="369"/>
      <c r="R96" s="369"/>
      <c r="S96" s="370"/>
    </row>
    <row r="97" spans="1:19" x14ac:dyDescent="0.25">
      <c r="A97" s="368"/>
      <c r="B97" s="369"/>
      <c r="C97" s="369"/>
      <c r="D97" s="369"/>
      <c r="E97" s="369"/>
      <c r="F97" s="369"/>
      <c r="G97" s="369"/>
      <c r="H97" s="369"/>
      <c r="I97" s="369"/>
      <c r="J97" s="369"/>
      <c r="K97" s="369"/>
      <c r="L97" s="369"/>
      <c r="M97" s="369"/>
      <c r="N97" s="369"/>
      <c r="O97" s="369"/>
      <c r="P97" s="369"/>
      <c r="Q97" s="369"/>
      <c r="R97" s="369"/>
      <c r="S97" s="370"/>
    </row>
    <row r="98" spans="1:19" x14ac:dyDescent="0.25">
      <c r="A98" s="368"/>
      <c r="B98" s="369"/>
      <c r="C98" s="369"/>
      <c r="D98" s="369"/>
      <c r="E98" s="369"/>
      <c r="F98" s="369"/>
      <c r="G98" s="369"/>
      <c r="H98" s="369"/>
      <c r="I98" s="369"/>
      <c r="J98" s="369"/>
      <c r="K98" s="369"/>
      <c r="L98" s="369"/>
      <c r="M98" s="369"/>
      <c r="N98" s="369"/>
      <c r="O98" s="369"/>
      <c r="P98" s="369"/>
      <c r="Q98" s="369"/>
      <c r="R98" s="369"/>
      <c r="S98" s="370"/>
    </row>
    <row r="99" spans="1:19" x14ac:dyDescent="0.25">
      <c r="A99" s="368"/>
      <c r="B99" s="369"/>
      <c r="C99" s="369"/>
      <c r="D99" s="369"/>
      <c r="E99" s="369"/>
      <c r="F99" s="369"/>
      <c r="G99" s="369"/>
      <c r="H99" s="369"/>
      <c r="I99" s="369"/>
      <c r="J99" s="369"/>
      <c r="K99" s="369"/>
      <c r="L99" s="369"/>
      <c r="M99" s="369"/>
      <c r="N99" s="369"/>
      <c r="O99" s="369"/>
      <c r="P99" s="369"/>
      <c r="Q99" s="369"/>
      <c r="R99" s="369"/>
      <c r="S99" s="370"/>
    </row>
    <row r="100" spans="1:19" x14ac:dyDescent="0.25">
      <c r="A100" s="368"/>
      <c r="B100" s="369"/>
      <c r="C100" s="369"/>
      <c r="D100" s="369"/>
      <c r="E100" s="369"/>
      <c r="F100" s="369"/>
      <c r="G100" s="369"/>
      <c r="H100" s="369"/>
      <c r="I100" s="369"/>
      <c r="J100" s="369"/>
      <c r="K100" s="369"/>
      <c r="L100" s="369"/>
      <c r="M100" s="369"/>
      <c r="N100" s="369"/>
      <c r="O100" s="369"/>
      <c r="P100" s="369"/>
      <c r="Q100" s="369"/>
      <c r="R100" s="369"/>
      <c r="S100" s="370"/>
    </row>
    <row r="101" spans="1:19" x14ac:dyDescent="0.25">
      <c r="A101" s="368"/>
      <c r="B101" s="369"/>
      <c r="C101" s="369"/>
      <c r="D101" s="369"/>
      <c r="E101" s="369"/>
      <c r="F101" s="369"/>
      <c r="G101" s="369"/>
      <c r="H101" s="369"/>
      <c r="I101" s="369"/>
      <c r="J101" s="369"/>
      <c r="K101" s="369"/>
      <c r="L101" s="369"/>
      <c r="M101" s="369"/>
      <c r="N101" s="369"/>
      <c r="O101" s="369"/>
      <c r="P101" s="369"/>
      <c r="Q101" s="369"/>
      <c r="R101" s="369"/>
      <c r="S101" s="370"/>
    </row>
    <row r="102" spans="1:19" x14ac:dyDescent="0.25">
      <c r="A102" s="368"/>
      <c r="B102" s="369"/>
      <c r="C102" s="369"/>
      <c r="D102" s="369"/>
      <c r="E102" s="369"/>
      <c r="F102" s="369"/>
      <c r="G102" s="369"/>
      <c r="H102" s="369"/>
      <c r="I102" s="369"/>
      <c r="J102" s="369"/>
      <c r="K102" s="369"/>
      <c r="L102" s="369"/>
      <c r="M102" s="369"/>
      <c r="N102" s="369"/>
      <c r="O102" s="369"/>
      <c r="P102" s="369"/>
      <c r="Q102" s="369"/>
      <c r="R102" s="369"/>
      <c r="S102" s="370"/>
    </row>
    <row r="103" spans="1:19" x14ac:dyDescent="0.25">
      <c r="A103" s="371"/>
      <c r="B103" s="372"/>
      <c r="C103" s="372"/>
      <c r="D103" s="372"/>
      <c r="E103" s="372"/>
      <c r="F103" s="372"/>
      <c r="G103" s="372"/>
      <c r="H103" s="372"/>
      <c r="I103" s="372"/>
      <c r="J103" s="372"/>
      <c r="K103" s="372"/>
      <c r="L103" s="372"/>
      <c r="M103" s="372"/>
      <c r="N103" s="372"/>
      <c r="O103" s="372"/>
      <c r="P103" s="372"/>
      <c r="Q103" s="372"/>
      <c r="R103" s="372"/>
      <c r="S103" s="373"/>
    </row>
  </sheetData>
  <dataConsolidate link="1">
    <dataRefs count="1">
      <dataRef ref="E16" sheet="4 - RESULTADOS E DESEMP. OP" r:id="rId1"/>
    </dataRefs>
  </dataConsolidate>
  <mergeCells count="26">
    <mergeCell ref="A1:G1"/>
    <mergeCell ref="A10:E10"/>
    <mergeCell ref="F10:G10"/>
    <mergeCell ref="H10:I10"/>
    <mergeCell ref="J10:J12"/>
    <mergeCell ref="I11:I12"/>
    <mergeCell ref="K10:R10"/>
    <mergeCell ref="S10:S12"/>
    <mergeCell ref="A11:A12"/>
    <mergeCell ref="B11:B12"/>
    <mergeCell ref="C11:C12"/>
    <mergeCell ref="D11:D12"/>
    <mergeCell ref="E11:E12"/>
    <mergeCell ref="F11:F12"/>
    <mergeCell ref="G11:G12"/>
    <mergeCell ref="H11:H12"/>
    <mergeCell ref="A79:J79"/>
    <mergeCell ref="A80:B80"/>
    <mergeCell ref="A83:S83"/>
    <mergeCell ref="A84:S103"/>
    <mergeCell ref="K11:K12"/>
    <mergeCell ref="L11:L12"/>
    <mergeCell ref="M11:M12"/>
    <mergeCell ref="N11:N12"/>
    <mergeCell ref="O11:O12"/>
    <mergeCell ref="P11:R11"/>
  </mergeCells>
  <dataValidations count="1">
    <dataValidation type="list" allowBlank="1" showInputMessage="1" showErrorMessage="1" sqref="E13:E78 WVM983053:WVM983118 WLQ983053:WLQ983118 WBU983053:WBU983118 VRY983053:VRY983118 VIC983053:VIC983118 UYG983053:UYG983118 UOK983053:UOK983118 UEO983053:UEO983118 TUS983053:TUS983118 TKW983053:TKW983118 TBA983053:TBA983118 SRE983053:SRE983118 SHI983053:SHI983118 RXM983053:RXM983118 RNQ983053:RNQ983118 RDU983053:RDU983118 QTY983053:QTY983118 QKC983053:QKC983118 QAG983053:QAG983118 PQK983053:PQK983118 PGO983053:PGO983118 OWS983053:OWS983118 OMW983053:OMW983118 ODA983053:ODA983118 NTE983053:NTE983118 NJI983053:NJI983118 MZM983053:MZM983118 MPQ983053:MPQ983118 MFU983053:MFU983118 LVY983053:LVY983118 LMC983053:LMC983118 LCG983053:LCG983118 KSK983053:KSK983118 KIO983053:KIO983118 JYS983053:JYS983118 JOW983053:JOW983118 JFA983053:JFA983118 IVE983053:IVE983118 ILI983053:ILI983118 IBM983053:IBM983118 HRQ983053:HRQ983118 HHU983053:HHU983118 GXY983053:GXY983118 GOC983053:GOC983118 GEG983053:GEG983118 FUK983053:FUK983118 FKO983053:FKO983118 FAS983053:FAS983118 EQW983053:EQW983118 EHA983053:EHA983118 DXE983053:DXE983118 DNI983053:DNI983118 DDM983053:DDM983118 CTQ983053:CTQ983118 CJU983053:CJU983118 BZY983053:BZY983118 BQC983053:BQC983118 BGG983053:BGG983118 AWK983053:AWK983118 AMO983053:AMO983118 ACS983053:ACS983118 SW983053:SW983118 JA983053:JA983118 E983053:E983118 WVM917517:WVM917582 WLQ917517:WLQ917582 WBU917517:WBU917582 VRY917517:VRY917582 VIC917517:VIC917582 UYG917517:UYG917582 UOK917517:UOK917582 UEO917517:UEO917582 TUS917517:TUS917582 TKW917517:TKW917582 TBA917517:TBA917582 SRE917517:SRE917582 SHI917517:SHI917582 RXM917517:RXM917582 RNQ917517:RNQ917582 RDU917517:RDU917582 QTY917517:QTY917582 QKC917517:QKC917582 QAG917517:QAG917582 PQK917517:PQK917582 PGO917517:PGO917582 OWS917517:OWS917582 OMW917517:OMW917582 ODA917517:ODA917582 NTE917517:NTE917582 NJI917517:NJI917582 MZM917517:MZM917582 MPQ917517:MPQ917582 MFU917517:MFU917582 LVY917517:LVY917582 LMC917517:LMC917582 LCG917517:LCG917582 KSK917517:KSK917582 KIO917517:KIO917582 JYS917517:JYS917582 JOW917517:JOW917582 JFA917517:JFA917582 IVE917517:IVE917582 ILI917517:ILI917582 IBM917517:IBM917582 HRQ917517:HRQ917582 HHU917517:HHU917582 GXY917517:GXY917582 GOC917517:GOC917582 GEG917517:GEG917582 FUK917517:FUK917582 FKO917517:FKO917582 FAS917517:FAS917582 EQW917517:EQW917582 EHA917517:EHA917582 DXE917517:DXE917582 DNI917517:DNI917582 DDM917517:DDM917582 CTQ917517:CTQ917582 CJU917517:CJU917582 BZY917517:BZY917582 BQC917517:BQC917582 BGG917517:BGG917582 AWK917517:AWK917582 AMO917517:AMO917582 ACS917517:ACS917582 SW917517:SW917582 JA917517:JA917582 E917517:E917582 WVM851981:WVM852046 WLQ851981:WLQ852046 WBU851981:WBU852046 VRY851981:VRY852046 VIC851981:VIC852046 UYG851981:UYG852046 UOK851981:UOK852046 UEO851981:UEO852046 TUS851981:TUS852046 TKW851981:TKW852046 TBA851981:TBA852046 SRE851981:SRE852046 SHI851981:SHI852046 RXM851981:RXM852046 RNQ851981:RNQ852046 RDU851981:RDU852046 QTY851981:QTY852046 QKC851981:QKC852046 QAG851981:QAG852046 PQK851981:PQK852046 PGO851981:PGO852046 OWS851981:OWS852046 OMW851981:OMW852046 ODA851981:ODA852046 NTE851981:NTE852046 NJI851981:NJI852046 MZM851981:MZM852046 MPQ851981:MPQ852046 MFU851981:MFU852046 LVY851981:LVY852046 LMC851981:LMC852046 LCG851981:LCG852046 KSK851981:KSK852046 KIO851981:KIO852046 JYS851981:JYS852046 JOW851981:JOW852046 JFA851981:JFA852046 IVE851981:IVE852046 ILI851981:ILI852046 IBM851981:IBM852046 HRQ851981:HRQ852046 HHU851981:HHU852046 GXY851981:GXY852046 GOC851981:GOC852046 GEG851981:GEG852046 FUK851981:FUK852046 FKO851981:FKO852046 FAS851981:FAS852046 EQW851981:EQW852046 EHA851981:EHA852046 DXE851981:DXE852046 DNI851981:DNI852046 DDM851981:DDM852046 CTQ851981:CTQ852046 CJU851981:CJU852046 BZY851981:BZY852046 BQC851981:BQC852046 BGG851981:BGG852046 AWK851981:AWK852046 AMO851981:AMO852046 ACS851981:ACS852046 SW851981:SW852046 JA851981:JA852046 E851981:E852046 WVM786445:WVM786510 WLQ786445:WLQ786510 WBU786445:WBU786510 VRY786445:VRY786510 VIC786445:VIC786510 UYG786445:UYG786510 UOK786445:UOK786510 UEO786445:UEO786510 TUS786445:TUS786510 TKW786445:TKW786510 TBA786445:TBA786510 SRE786445:SRE786510 SHI786445:SHI786510 RXM786445:RXM786510 RNQ786445:RNQ786510 RDU786445:RDU786510 QTY786445:QTY786510 QKC786445:QKC786510 QAG786445:QAG786510 PQK786445:PQK786510 PGO786445:PGO786510 OWS786445:OWS786510 OMW786445:OMW786510 ODA786445:ODA786510 NTE786445:NTE786510 NJI786445:NJI786510 MZM786445:MZM786510 MPQ786445:MPQ786510 MFU786445:MFU786510 LVY786445:LVY786510 LMC786445:LMC786510 LCG786445:LCG786510 KSK786445:KSK786510 KIO786445:KIO786510 JYS786445:JYS786510 JOW786445:JOW786510 JFA786445:JFA786510 IVE786445:IVE786510 ILI786445:ILI786510 IBM786445:IBM786510 HRQ786445:HRQ786510 HHU786445:HHU786510 GXY786445:GXY786510 GOC786445:GOC786510 GEG786445:GEG786510 FUK786445:FUK786510 FKO786445:FKO786510 FAS786445:FAS786510 EQW786445:EQW786510 EHA786445:EHA786510 DXE786445:DXE786510 DNI786445:DNI786510 DDM786445:DDM786510 CTQ786445:CTQ786510 CJU786445:CJU786510 BZY786445:BZY786510 BQC786445:BQC786510 BGG786445:BGG786510 AWK786445:AWK786510 AMO786445:AMO786510 ACS786445:ACS786510 SW786445:SW786510 JA786445:JA786510 E786445:E786510 WVM720909:WVM720974 WLQ720909:WLQ720974 WBU720909:WBU720974 VRY720909:VRY720974 VIC720909:VIC720974 UYG720909:UYG720974 UOK720909:UOK720974 UEO720909:UEO720974 TUS720909:TUS720974 TKW720909:TKW720974 TBA720909:TBA720974 SRE720909:SRE720974 SHI720909:SHI720974 RXM720909:RXM720974 RNQ720909:RNQ720974 RDU720909:RDU720974 QTY720909:QTY720974 QKC720909:QKC720974 QAG720909:QAG720974 PQK720909:PQK720974 PGO720909:PGO720974 OWS720909:OWS720974 OMW720909:OMW720974 ODA720909:ODA720974 NTE720909:NTE720974 NJI720909:NJI720974 MZM720909:MZM720974 MPQ720909:MPQ720974 MFU720909:MFU720974 LVY720909:LVY720974 LMC720909:LMC720974 LCG720909:LCG720974 KSK720909:KSK720974 KIO720909:KIO720974 JYS720909:JYS720974 JOW720909:JOW720974 JFA720909:JFA720974 IVE720909:IVE720974 ILI720909:ILI720974 IBM720909:IBM720974 HRQ720909:HRQ720974 HHU720909:HHU720974 GXY720909:GXY720974 GOC720909:GOC720974 GEG720909:GEG720974 FUK720909:FUK720974 FKO720909:FKO720974 FAS720909:FAS720974 EQW720909:EQW720974 EHA720909:EHA720974 DXE720909:DXE720974 DNI720909:DNI720974 DDM720909:DDM720974 CTQ720909:CTQ720974 CJU720909:CJU720974 BZY720909:BZY720974 BQC720909:BQC720974 BGG720909:BGG720974 AWK720909:AWK720974 AMO720909:AMO720974 ACS720909:ACS720974 SW720909:SW720974 JA720909:JA720974 E720909:E720974 WVM655373:WVM655438 WLQ655373:WLQ655438 WBU655373:WBU655438 VRY655373:VRY655438 VIC655373:VIC655438 UYG655373:UYG655438 UOK655373:UOK655438 UEO655373:UEO655438 TUS655373:TUS655438 TKW655373:TKW655438 TBA655373:TBA655438 SRE655373:SRE655438 SHI655373:SHI655438 RXM655373:RXM655438 RNQ655373:RNQ655438 RDU655373:RDU655438 QTY655373:QTY655438 QKC655373:QKC655438 QAG655373:QAG655438 PQK655373:PQK655438 PGO655373:PGO655438 OWS655373:OWS655438 OMW655373:OMW655438 ODA655373:ODA655438 NTE655373:NTE655438 NJI655373:NJI655438 MZM655373:MZM655438 MPQ655373:MPQ655438 MFU655373:MFU655438 LVY655373:LVY655438 LMC655373:LMC655438 LCG655373:LCG655438 KSK655373:KSK655438 KIO655373:KIO655438 JYS655373:JYS655438 JOW655373:JOW655438 JFA655373:JFA655438 IVE655373:IVE655438 ILI655373:ILI655438 IBM655373:IBM655438 HRQ655373:HRQ655438 HHU655373:HHU655438 GXY655373:GXY655438 GOC655373:GOC655438 GEG655373:GEG655438 FUK655373:FUK655438 FKO655373:FKO655438 FAS655373:FAS655438 EQW655373:EQW655438 EHA655373:EHA655438 DXE655373:DXE655438 DNI655373:DNI655438 DDM655373:DDM655438 CTQ655373:CTQ655438 CJU655373:CJU655438 BZY655373:BZY655438 BQC655373:BQC655438 BGG655373:BGG655438 AWK655373:AWK655438 AMO655373:AMO655438 ACS655373:ACS655438 SW655373:SW655438 JA655373:JA655438 E655373:E655438 WVM589837:WVM589902 WLQ589837:WLQ589902 WBU589837:WBU589902 VRY589837:VRY589902 VIC589837:VIC589902 UYG589837:UYG589902 UOK589837:UOK589902 UEO589837:UEO589902 TUS589837:TUS589902 TKW589837:TKW589902 TBA589837:TBA589902 SRE589837:SRE589902 SHI589837:SHI589902 RXM589837:RXM589902 RNQ589837:RNQ589902 RDU589837:RDU589902 QTY589837:QTY589902 QKC589837:QKC589902 QAG589837:QAG589902 PQK589837:PQK589902 PGO589837:PGO589902 OWS589837:OWS589902 OMW589837:OMW589902 ODA589837:ODA589902 NTE589837:NTE589902 NJI589837:NJI589902 MZM589837:MZM589902 MPQ589837:MPQ589902 MFU589837:MFU589902 LVY589837:LVY589902 LMC589837:LMC589902 LCG589837:LCG589902 KSK589837:KSK589902 KIO589837:KIO589902 JYS589837:JYS589902 JOW589837:JOW589902 JFA589837:JFA589902 IVE589837:IVE589902 ILI589837:ILI589902 IBM589837:IBM589902 HRQ589837:HRQ589902 HHU589837:HHU589902 GXY589837:GXY589902 GOC589837:GOC589902 GEG589837:GEG589902 FUK589837:FUK589902 FKO589837:FKO589902 FAS589837:FAS589902 EQW589837:EQW589902 EHA589837:EHA589902 DXE589837:DXE589902 DNI589837:DNI589902 DDM589837:DDM589902 CTQ589837:CTQ589902 CJU589837:CJU589902 BZY589837:BZY589902 BQC589837:BQC589902 BGG589837:BGG589902 AWK589837:AWK589902 AMO589837:AMO589902 ACS589837:ACS589902 SW589837:SW589902 JA589837:JA589902 E589837:E589902 WVM524301:WVM524366 WLQ524301:WLQ524366 WBU524301:WBU524366 VRY524301:VRY524366 VIC524301:VIC524366 UYG524301:UYG524366 UOK524301:UOK524366 UEO524301:UEO524366 TUS524301:TUS524366 TKW524301:TKW524366 TBA524301:TBA524366 SRE524301:SRE524366 SHI524301:SHI524366 RXM524301:RXM524366 RNQ524301:RNQ524366 RDU524301:RDU524366 QTY524301:QTY524366 QKC524301:QKC524366 QAG524301:QAG524366 PQK524301:PQK524366 PGO524301:PGO524366 OWS524301:OWS524366 OMW524301:OMW524366 ODA524301:ODA524366 NTE524301:NTE524366 NJI524301:NJI524366 MZM524301:MZM524366 MPQ524301:MPQ524366 MFU524301:MFU524366 LVY524301:LVY524366 LMC524301:LMC524366 LCG524301:LCG524366 KSK524301:KSK524366 KIO524301:KIO524366 JYS524301:JYS524366 JOW524301:JOW524366 JFA524301:JFA524366 IVE524301:IVE524366 ILI524301:ILI524366 IBM524301:IBM524366 HRQ524301:HRQ524366 HHU524301:HHU524366 GXY524301:GXY524366 GOC524301:GOC524366 GEG524301:GEG524366 FUK524301:FUK524366 FKO524301:FKO524366 FAS524301:FAS524366 EQW524301:EQW524366 EHA524301:EHA524366 DXE524301:DXE524366 DNI524301:DNI524366 DDM524301:DDM524366 CTQ524301:CTQ524366 CJU524301:CJU524366 BZY524301:BZY524366 BQC524301:BQC524366 BGG524301:BGG524366 AWK524301:AWK524366 AMO524301:AMO524366 ACS524301:ACS524366 SW524301:SW524366 JA524301:JA524366 E524301:E524366 WVM458765:WVM458830 WLQ458765:WLQ458830 WBU458765:WBU458830 VRY458765:VRY458830 VIC458765:VIC458830 UYG458765:UYG458830 UOK458765:UOK458830 UEO458765:UEO458830 TUS458765:TUS458830 TKW458765:TKW458830 TBA458765:TBA458830 SRE458765:SRE458830 SHI458765:SHI458830 RXM458765:RXM458830 RNQ458765:RNQ458830 RDU458765:RDU458830 QTY458765:QTY458830 QKC458765:QKC458830 QAG458765:QAG458830 PQK458765:PQK458830 PGO458765:PGO458830 OWS458765:OWS458830 OMW458765:OMW458830 ODA458765:ODA458830 NTE458765:NTE458830 NJI458765:NJI458830 MZM458765:MZM458830 MPQ458765:MPQ458830 MFU458765:MFU458830 LVY458765:LVY458830 LMC458765:LMC458830 LCG458765:LCG458830 KSK458765:KSK458830 KIO458765:KIO458830 JYS458765:JYS458830 JOW458765:JOW458830 JFA458765:JFA458830 IVE458765:IVE458830 ILI458765:ILI458830 IBM458765:IBM458830 HRQ458765:HRQ458830 HHU458765:HHU458830 GXY458765:GXY458830 GOC458765:GOC458830 GEG458765:GEG458830 FUK458765:FUK458830 FKO458765:FKO458830 FAS458765:FAS458830 EQW458765:EQW458830 EHA458765:EHA458830 DXE458765:DXE458830 DNI458765:DNI458830 DDM458765:DDM458830 CTQ458765:CTQ458830 CJU458765:CJU458830 BZY458765:BZY458830 BQC458765:BQC458830 BGG458765:BGG458830 AWK458765:AWK458830 AMO458765:AMO458830 ACS458765:ACS458830 SW458765:SW458830 JA458765:JA458830 E458765:E458830 WVM393229:WVM393294 WLQ393229:WLQ393294 WBU393229:WBU393294 VRY393229:VRY393294 VIC393229:VIC393294 UYG393229:UYG393294 UOK393229:UOK393294 UEO393229:UEO393294 TUS393229:TUS393294 TKW393229:TKW393294 TBA393229:TBA393294 SRE393229:SRE393294 SHI393229:SHI393294 RXM393229:RXM393294 RNQ393229:RNQ393294 RDU393229:RDU393294 QTY393229:QTY393294 QKC393229:QKC393294 QAG393229:QAG393294 PQK393229:PQK393294 PGO393229:PGO393294 OWS393229:OWS393294 OMW393229:OMW393294 ODA393229:ODA393294 NTE393229:NTE393294 NJI393229:NJI393294 MZM393229:MZM393294 MPQ393229:MPQ393294 MFU393229:MFU393294 LVY393229:LVY393294 LMC393229:LMC393294 LCG393229:LCG393294 KSK393229:KSK393294 KIO393229:KIO393294 JYS393229:JYS393294 JOW393229:JOW393294 JFA393229:JFA393294 IVE393229:IVE393294 ILI393229:ILI393294 IBM393229:IBM393294 HRQ393229:HRQ393294 HHU393229:HHU393294 GXY393229:GXY393294 GOC393229:GOC393294 GEG393229:GEG393294 FUK393229:FUK393294 FKO393229:FKO393294 FAS393229:FAS393294 EQW393229:EQW393294 EHA393229:EHA393294 DXE393229:DXE393294 DNI393229:DNI393294 DDM393229:DDM393294 CTQ393229:CTQ393294 CJU393229:CJU393294 BZY393229:BZY393294 BQC393229:BQC393294 BGG393229:BGG393294 AWK393229:AWK393294 AMO393229:AMO393294 ACS393229:ACS393294 SW393229:SW393294 JA393229:JA393294 E393229:E393294 WVM327693:WVM327758 WLQ327693:WLQ327758 WBU327693:WBU327758 VRY327693:VRY327758 VIC327693:VIC327758 UYG327693:UYG327758 UOK327693:UOK327758 UEO327693:UEO327758 TUS327693:TUS327758 TKW327693:TKW327758 TBA327693:TBA327758 SRE327693:SRE327758 SHI327693:SHI327758 RXM327693:RXM327758 RNQ327693:RNQ327758 RDU327693:RDU327758 QTY327693:QTY327758 QKC327693:QKC327758 QAG327693:QAG327758 PQK327693:PQK327758 PGO327693:PGO327758 OWS327693:OWS327758 OMW327693:OMW327758 ODA327693:ODA327758 NTE327693:NTE327758 NJI327693:NJI327758 MZM327693:MZM327758 MPQ327693:MPQ327758 MFU327693:MFU327758 LVY327693:LVY327758 LMC327693:LMC327758 LCG327693:LCG327758 KSK327693:KSK327758 KIO327693:KIO327758 JYS327693:JYS327758 JOW327693:JOW327758 JFA327693:JFA327758 IVE327693:IVE327758 ILI327693:ILI327758 IBM327693:IBM327758 HRQ327693:HRQ327758 HHU327693:HHU327758 GXY327693:GXY327758 GOC327693:GOC327758 GEG327693:GEG327758 FUK327693:FUK327758 FKO327693:FKO327758 FAS327693:FAS327758 EQW327693:EQW327758 EHA327693:EHA327758 DXE327693:DXE327758 DNI327693:DNI327758 DDM327693:DDM327758 CTQ327693:CTQ327758 CJU327693:CJU327758 BZY327693:BZY327758 BQC327693:BQC327758 BGG327693:BGG327758 AWK327693:AWK327758 AMO327693:AMO327758 ACS327693:ACS327758 SW327693:SW327758 JA327693:JA327758 E327693:E327758 WVM262157:WVM262222 WLQ262157:WLQ262222 WBU262157:WBU262222 VRY262157:VRY262222 VIC262157:VIC262222 UYG262157:UYG262222 UOK262157:UOK262222 UEO262157:UEO262222 TUS262157:TUS262222 TKW262157:TKW262222 TBA262157:TBA262222 SRE262157:SRE262222 SHI262157:SHI262222 RXM262157:RXM262222 RNQ262157:RNQ262222 RDU262157:RDU262222 QTY262157:QTY262222 QKC262157:QKC262222 QAG262157:QAG262222 PQK262157:PQK262222 PGO262157:PGO262222 OWS262157:OWS262222 OMW262157:OMW262222 ODA262157:ODA262222 NTE262157:NTE262222 NJI262157:NJI262222 MZM262157:MZM262222 MPQ262157:MPQ262222 MFU262157:MFU262222 LVY262157:LVY262222 LMC262157:LMC262222 LCG262157:LCG262222 KSK262157:KSK262222 KIO262157:KIO262222 JYS262157:JYS262222 JOW262157:JOW262222 JFA262157:JFA262222 IVE262157:IVE262222 ILI262157:ILI262222 IBM262157:IBM262222 HRQ262157:HRQ262222 HHU262157:HHU262222 GXY262157:GXY262222 GOC262157:GOC262222 GEG262157:GEG262222 FUK262157:FUK262222 FKO262157:FKO262222 FAS262157:FAS262222 EQW262157:EQW262222 EHA262157:EHA262222 DXE262157:DXE262222 DNI262157:DNI262222 DDM262157:DDM262222 CTQ262157:CTQ262222 CJU262157:CJU262222 BZY262157:BZY262222 BQC262157:BQC262222 BGG262157:BGG262222 AWK262157:AWK262222 AMO262157:AMO262222 ACS262157:ACS262222 SW262157:SW262222 JA262157:JA262222 E262157:E262222 WVM196621:WVM196686 WLQ196621:WLQ196686 WBU196621:WBU196686 VRY196621:VRY196686 VIC196621:VIC196686 UYG196621:UYG196686 UOK196621:UOK196686 UEO196621:UEO196686 TUS196621:TUS196686 TKW196621:TKW196686 TBA196621:TBA196686 SRE196621:SRE196686 SHI196621:SHI196686 RXM196621:RXM196686 RNQ196621:RNQ196686 RDU196621:RDU196686 QTY196621:QTY196686 QKC196621:QKC196686 QAG196621:QAG196686 PQK196621:PQK196686 PGO196621:PGO196686 OWS196621:OWS196686 OMW196621:OMW196686 ODA196621:ODA196686 NTE196621:NTE196686 NJI196621:NJI196686 MZM196621:MZM196686 MPQ196621:MPQ196686 MFU196621:MFU196686 LVY196621:LVY196686 LMC196621:LMC196686 LCG196621:LCG196686 KSK196621:KSK196686 KIO196621:KIO196686 JYS196621:JYS196686 JOW196621:JOW196686 JFA196621:JFA196686 IVE196621:IVE196686 ILI196621:ILI196686 IBM196621:IBM196686 HRQ196621:HRQ196686 HHU196621:HHU196686 GXY196621:GXY196686 GOC196621:GOC196686 GEG196621:GEG196686 FUK196621:FUK196686 FKO196621:FKO196686 FAS196621:FAS196686 EQW196621:EQW196686 EHA196621:EHA196686 DXE196621:DXE196686 DNI196621:DNI196686 DDM196621:DDM196686 CTQ196621:CTQ196686 CJU196621:CJU196686 BZY196621:BZY196686 BQC196621:BQC196686 BGG196621:BGG196686 AWK196621:AWK196686 AMO196621:AMO196686 ACS196621:ACS196686 SW196621:SW196686 JA196621:JA196686 E196621:E196686 WVM131085:WVM131150 WLQ131085:WLQ131150 WBU131085:WBU131150 VRY131085:VRY131150 VIC131085:VIC131150 UYG131085:UYG131150 UOK131085:UOK131150 UEO131085:UEO131150 TUS131085:TUS131150 TKW131085:TKW131150 TBA131085:TBA131150 SRE131085:SRE131150 SHI131085:SHI131150 RXM131085:RXM131150 RNQ131085:RNQ131150 RDU131085:RDU131150 QTY131085:QTY131150 QKC131085:QKC131150 QAG131085:QAG131150 PQK131085:PQK131150 PGO131085:PGO131150 OWS131085:OWS131150 OMW131085:OMW131150 ODA131085:ODA131150 NTE131085:NTE131150 NJI131085:NJI131150 MZM131085:MZM131150 MPQ131085:MPQ131150 MFU131085:MFU131150 LVY131085:LVY131150 LMC131085:LMC131150 LCG131085:LCG131150 KSK131085:KSK131150 KIO131085:KIO131150 JYS131085:JYS131150 JOW131085:JOW131150 JFA131085:JFA131150 IVE131085:IVE131150 ILI131085:ILI131150 IBM131085:IBM131150 HRQ131085:HRQ131150 HHU131085:HHU131150 GXY131085:GXY131150 GOC131085:GOC131150 GEG131085:GEG131150 FUK131085:FUK131150 FKO131085:FKO131150 FAS131085:FAS131150 EQW131085:EQW131150 EHA131085:EHA131150 DXE131085:DXE131150 DNI131085:DNI131150 DDM131085:DDM131150 CTQ131085:CTQ131150 CJU131085:CJU131150 BZY131085:BZY131150 BQC131085:BQC131150 BGG131085:BGG131150 AWK131085:AWK131150 AMO131085:AMO131150 ACS131085:ACS131150 SW131085:SW131150 JA131085:JA131150 E131085:E131150 WVM65549:WVM65614 WLQ65549:WLQ65614 WBU65549:WBU65614 VRY65549:VRY65614 VIC65549:VIC65614 UYG65549:UYG65614 UOK65549:UOK65614 UEO65549:UEO65614 TUS65549:TUS65614 TKW65549:TKW65614 TBA65549:TBA65614 SRE65549:SRE65614 SHI65549:SHI65614 RXM65549:RXM65614 RNQ65549:RNQ65614 RDU65549:RDU65614 QTY65549:QTY65614 QKC65549:QKC65614 QAG65549:QAG65614 PQK65549:PQK65614 PGO65549:PGO65614 OWS65549:OWS65614 OMW65549:OMW65614 ODA65549:ODA65614 NTE65549:NTE65614 NJI65549:NJI65614 MZM65549:MZM65614 MPQ65549:MPQ65614 MFU65549:MFU65614 LVY65549:LVY65614 LMC65549:LMC65614 LCG65549:LCG65614 KSK65549:KSK65614 KIO65549:KIO65614 JYS65549:JYS65614 JOW65549:JOW65614 JFA65549:JFA65614 IVE65549:IVE65614 ILI65549:ILI65614 IBM65549:IBM65614 HRQ65549:HRQ65614 HHU65549:HHU65614 GXY65549:GXY65614 GOC65549:GOC65614 GEG65549:GEG65614 FUK65549:FUK65614 FKO65549:FKO65614 FAS65549:FAS65614 EQW65549:EQW65614 EHA65549:EHA65614 DXE65549:DXE65614 DNI65549:DNI65614 DDM65549:DDM65614 CTQ65549:CTQ65614 CJU65549:CJU65614 BZY65549:BZY65614 BQC65549:BQC65614 BGG65549:BGG65614 AWK65549:AWK65614 AMO65549:AMO65614 ACS65549:ACS65614 SW65549:SW65614 JA65549:JA65614 E65549:E65614 WVM13:WVM78 WLQ13:WLQ78 WBU13:WBU78 VRY13:VRY78 VIC13:VIC78 UYG13:UYG78 UOK13:UOK78 UEO13:UEO78 TUS13:TUS78 TKW13:TKW78 TBA13:TBA78 SRE13:SRE78 SHI13:SHI78 RXM13:RXM78 RNQ13:RNQ78 RDU13:RDU78 QTY13:QTY78 QKC13:QKC78 QAG13:QAG78 PQK13:PQK78 PGO13:PGO78 OWS13:OWS78 OMW13:OMW78 ODA13:ODA78 NTE13:NTE78 NJI13:NJI78 MZM13:MZM78 MPQ13:MPQ78 MFU13:MFU78 LVY13:LVY78 LMC13:LMC78 LCG13:LCG78 KSK13:KSK78 KIO13:KIO78 JYS13:JYS78 JOW13:JOW78 JFA13:JFA78 IVE13:IVE78 ILI13:ILI78 IBM13:IBM78 HRQ13:HRQ78 HHU13:HHU78 GXY13:GXY78 GOC13:GOC78 GEG13:GEG78 FUK13:FUK78 FKO13:FKO78 FAS13:FAS78 EQW13:EQW78 EHA13:EHA78 DXE13:DXE78 DNI13:DNI78 DDM13:DDM78 CTQ13:CTQ78 CJU13:CJU78 BZY13:BZY78 BQC13:BQC78 BGG13:BGG78 AWK13:AWK78 AMO13:AMO78 ACS13:ACS78 SW13:SW78 JA13:JA78">
      <formula1>$X$9:$X$25</formula1>
    </dataValidation>
  </dataValidations>
  <pageMargins left="0.511811024" right="0.511811024" top="0.78740157499999996" bottom="0.78740157499999996" header="0.31496062000000002" footer="0.31496062000000002"/>
  <pageSetup paperSize="9" scale="19" fitToWidth="0" orientation="landscape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C37"/>
  <sheetViews>
    <sheetView topLeftCell="A4" zoomScale="78" zoomScaleNormal="78" workbookViewId="0">
      <selection activeCell="A7" sqref="A7:F13"/>
    </sheetView>
  </sheetViews>
  <sheetFormatPr defaultRowHeight="15" x14ac:dyDescent="0.25"/>
  <cols>
    <col min="1" max="1" width="9.140625" style="21"/>
    <col min="2" max="2" width="35.5703125" style="21" customWidth="1"/>
    <col min="3" max="3" width="23" style="21" customWidth="1"/>
    <col min="4" max="4" width="19.85546875" style="21" customWidth="1"/>
    <col min="5" max="5" width="18.42578125" style="21" customWidth="1"/>
    <col min="6" max="7" width="13.140625" style="21" customWidth="1"/>
    <col min="8" max="8" width="10.7109375" style="21" customWidth="1"/>
    <col min="9" max="9" width="40.85546875" style="21" customWidth="1"/>
    <col min="10" max="10" width="34.140625" style="21" customWidth="1"/>
    <col min="11" max="11" width="16" style="21" customWidth="1"/>
    <col min="12" max="12" width="17.85546875" style="21" customWidth="1"/>
    <col min="13" max="13" width="17.42578125" style="21" customWidth="1"/>
    <col min="14" max="14" width="10.7109375" style="21" customWidth="1"/>
    <col min="15" max="15" width="13" style="21" customWidth="1"/>
    <col min="16" max="16" width="16.7109375" style="21" customWidth="1"/>
    <col min="17" max="257" width="9.140625" style="21"/>
    <col min="258" max="258" width="35.5703125" style="21" customWidth="1"/>
    <col min="259" max="259" width="23" style="21" customWidth="1"/>
    <col min="260" max="260" width="17.7109375" style="21" customWidth="1"/>
    <col min="261" max="261" width="18.42578125" style="21" customWidth="1"/>
    <col min="262" max="263" width="13.140625" style="21" customWidth="1"/>
    <col min="264" max="264" width="10.7109375" style="21" customWidth="1"/>
    <col min="265" max="265" width="40.85546875" style="21" customWidth="1"/>
    <col min="266" max="266" width="34.140625" style="21" customWidth="1"/>
    <col min="267" max="267" width="16" style="21" customWidth="1"/>
    <col min="268" max="268" width="15.7109375" style="21" customWidth="1"/>
    <col min="269" max="269" width="17.42578125" style="21" customWidth="1"/>
    <col min="270" max="270" width="10.7109375" style="21" customWidth="1"/>
    <col min="271" max="271" width="13" style="21" customWidth="1"/>
    <col min="272" max="272" width="16.7109375" style="21" customWidth="1"/>
    <col min="273" max="513" width="9.140625" style="21"/>
    <col min="514" max="514" width="35.5703125" style="21" customWidth="1"/>
    <col min="515" max="515" width="23" style="21" customWidth="1"/>
    <col min="516" max="516" width="17.7109375" style="21" customWidth="1"/>
    <col min="517" max="517" width="18.42578125" style="21" customWidth="1"/>
    <col min="518" max="519" width="13.140625" style="21" customWidth="1"/>
    <col min="520" max="520" width="10.7109375" style="21" customWidth="1"/>
    <col min="521" max="521" width="40.85546875" style="21" customWidth="1"/>
    <col min="522" max="522" width="34.140625" style="21" customWidth="1"/>
    <col min="523" max="523" width="16" style="21" customWidth="1"/>
    <col min="524" max="524" width="15.7109375" style="21" customWidth="1"/>
    <col min="525" max="525" width="17.42578125" style="21" customWidth="1"/>
    <col min="526" max="526" width="10.7109375" style="21" customWidth="1"/>
    <col min="527" max="527" width="13" style="21" customWidth="1"/>
    <col min="528" max="528" width="16.7109375" style="21" customWidth="1"/>
    <col min="529" max="769" width="9.140625" style="21"/>
    <col min="770" max="770" width="35.5703125" style="21" customWidth="1"/>
    <col min="771" max="771" width="23" style="21" customWidth="1"/>
    <col min="772" max="772" width="17.7109375" style="21" customWidth="1"/>
    <col min="773" max="773" width="18.42578125" style="21" customWidth="1"/>
    <col min="774" max="775" width="13.140625" style="21" customWidth="1"/>
    <col min="776" max="776" width="10.7109375" style="21" customWidth="1"/>
    <col min="777" max="777" width="40.85546875" style="21" customWidth="1"/>
    <col min="778" max="778" width="34.140625" style="21" customWidth="1"/>
    <col min="779" max="779" width="16" style="21" customWidth="1"/>
    <col min="780" max="780" width="15.7109375" style="21" customWidth="1"/>
    <col min="781" max="781" width="17.42578125" style="21" customWidth="1"/>
    <col min="782" max="782" width="10.7109375" style="21" customWidth="1"/>
    <col min="783" max="783" width="13" style="21" customWidth="1"/>
    <col min="784" max="784" width="16.7109375" style="21" customWidth="1"/>
    <col min="785" max="1025" width="9.140625" style="21"/>
    <col min="1026" max="1026" width="35.5703125" style="21" customWidth="1"/>
    <col min="1027" max="1027" width="23" style="21" customWidth="1"/>
    <col min="1028" max="1028" width="17.7109375" style="21" customWidth="1"/>
    <col min="1029" max="1029" width="18.42578125" style="21" customWidth="1"/>
    <col min="1030" max="1031" width="13.140625" style="21" customWidth="1"/>
    <col min="1032" max="1032" width="10.7109375" style="21" customWidth="1"/>
    <col min="1033" max="1033" width="40.85546875" style="21" customWidth="1"/>
    <col min="1034" max="1034" width="34.140625" style="21" customWidth="1"/>
    <col min="1035" max="1035" width="16" style="21" customWidth="1"/>
    <col min="1036" max="1036" width="15.7109375" style="21" customWidth="1"/>
    <col min="1037" max="1037" width="17.42578125" style="21" customWidth="1"/>
    <col min="1038" max="1038" width="10.7109375" style="21" customWidth="1"/>
    <col min="1039" max="1039" width="13" style="21" customWidth="1"/>
    <col min="1040" max="1040" width="16.7109375" style="21" customWidth="1"/>
    <col min="1041" max="1281" width="9.140625" style="21"/>
    <col min="1282" max="1282" width="35.5703125" style="21" customWidth="1"/>
    <col min="1283" max="1283" width="23" style="21" customWidth="1"/>
    <col min="1284" max="1284" width="17.7109375" style="21" customWidth="1"/>
    <col min="1285" max="1285" width="18.42578125" style="21" customWidth="1"/>
    <col min="1286" max="1287" width="13.140625" style="21" customWidth="1"/>
    <col min="1288" max="1288" width="10.7109375" style="21" customWidth="1"/>
    <col min="1289" max="1289" width="40.85546875" style="21" customWidth="1"/>
    <col min="1290" max="1290" width="34.140625" style="21" customWidth="1"/>
    <col min="1291" max="1291" width="16" style="21" customWidth="1"/>
    <col min="1292" max="1292" width="15.7109375" style="21" customWidth="1"/>
    <col min="1293" max="1293" width="17.42578125" style="21" customWidth="1"/>
    <col min="1294" max="1294" width="10.7109375" style="21" customWidth="1"/>
    <col min="1295" max="1295" width="13" style="21" customWidth="1"/>
    <col min="1296" max="1296" width="16.7109375" style="21" customWidth="1"/>
    <col min="1297" max="1537" width="9.140625" style="21"/>
    <col min="1538" max="1538" width="35.5703125" style="21" customWidth="1"/>
    <col min="1539" max="1539" width="23" style="21" customWidth="1"/>
    <col min="1540" max="1540" width="17.7109375" style="21" customWidth="1"/>
    <col min="1541" max="1541" width="18.42578125" style="21" customWidth="1"/>
    <col min="1542" max="1543" width="13.140625" style="21" customWidth="1"/>
    <col min="1544" max="1544" width="10.7109375" style="21" customWidth="1"/>
    <col min="1545" max="1545" width="40.85546875" style="21" customWidth="1"/>
    <col min="1546" max="1546" width="34.140625" style="21" customWidth="1"/>
    <col min="1547" max="1547" width="16" style="21" customWidth="1"/>
    <col min="1548" max="1548" width="15.7109375" style="21" customWidth="1"/>
    <col min="1549" max="1549" width="17.42578125" style="21" customWidth="1"/>
    <col min="1550" max="1550" width="10.7109375" style="21" customWidth="1"/>
    <col min="1551" max="1551" width="13" style="21" customWidth="1"/>
    <col min="1552" max="1552" width="16.7109375" style="21" customWidth="1"/>
    <col min="1553" max="1793" width="9.140625" style="21"/>
    <col min="1794" max="1794" width="35.5703125" style="21" customWidth="1"/>
    <col min="1795" max="1795" width="23" style="21" customWidth="1"/>
    <col min="1796" max="1796" width="17.7109375" style="21" customWidth="1"/>
    <col min="1797" max="1797" width="18.42578125" style="21" customWidth="1"/>
    <col min="1798" max="1799" width="13.140625" style="21" customWidth="1"/>
    <col min="1800" max="1800" width="10.7109375" style="21" customWidth="1"/>
    <col min="1801" max="1801" width="40.85546875" style="21" customWidth="1"/>
    <col min="1802" max="1802" width="34.140625" style="21" customWidth="1"/>
    <col min="1803" max="1803" width="16" style="21" customWidth="1"/>
    <col min="1804" max="1804" width="15.7109375" style="21" customWidth="1"/>
    <col min="1805" max="1805" width="17.42578125" style="21" customWidth="1"/>
    <col min="1806" max="1806" width="10.7109375" style="21" customWidth="1"/>
    <col min="1807" max="1807" width="13" style="21" customWidth="1"/>
    <col min="1808" max="1808" width="16.7109375" style="21" customWidth="1"/>
    <col min="1809" max="2049" width="9.140625" style="21"/>
    <col min="2050" max="2050" width="35.5703125" style="21" customWidth="1"/>
    <col min="2051" max="2051" width="23" style="21" customWidth="1"/>
    <col min="2052" max="2052" width="17.7109375" style="21" customWidth="1"/>
    <col min="2053" max="2053" width="18.42578125" style="21" customWidth="1"/>
    <col min="2054" max="2055" width="13.140625" style="21" customWidth="1"/>
    <col min="2056" max="2056" width="10.7109375" style="21" customWidth="1"/>
    <col min="2057" max="2057" width="40.85546875" style="21" customWidth="1"/>
    <col min="2058" max="2058" width="34.140625" style="21" customWidth="1"/>
    <col min="2059" max="2059" width="16" style="21" customWidth="1"/>
    <col min="2060" max="2060" width="15.7109375" style="21" customWidth="1"/>
    <col min="2061" max="2061" width="17.42578125" style="21" customWidth="1"/>
    <col min="2062" max="2062" width="10.7109375" style="21" customWidth="1"/>
    <col min="2063" max="2063" width="13" style="21" customWidth="1"/>
    <col min="2064" max="2064" width="16.7109375" style="21" customWidth="1"/>
    <col min="2065" max="2305" width="9.140625" style="21"/>
    <col min="2306" max="2306" width="35.5703125" style="21" customWidth="1"/>
    <col min="2307" max="2307" width="23" style="21" customWidth="1"/>
    <col min="2308" max="2308" width="17.7109375" style="21" customWidth="1"/>
    <col min="2309" max="2309" width="18.42578125" style="21" customWidth="1"/>
    <col min="2310" max="2311" width="13.140625" style="21" customWidth="1"/>
    <col min="2312" max="2312" width="10.7109375" style="21" customWidth="1"/>
    <col min="2313" max="2313" width="40.85546875" style="21" customWidth="1"/>
    <col min="2314" max="2314" width="34.140625" style="21" customWidth="1"/>
    <col min="2315" max="2315" width="16" style="21" customWidth="1"/>
    <col min="2316" max="2316" width="15.7109375" style="21" customWidth="1"/>
    <col min="2317" max="2317" width="17.42578125" style="21" customWidth="1"/>
    <col min="2318" max="2318" width="10.7109375" style="21" customWidth="1"/>
    <col min="2319" max="2319" width="13" style="21" customWidth="1"/>
    <col min="2320" max="2320" width="16.7109375" style="21" customWidth="1"/>
    <col min="2321" max="2561" width="9.140625" style="21"/>
    <col min="2562" max="2562" width="35.5703125" style="21" customWidth="1"/>
    <col min="2563" max="2563" width="23" style="21" customWidth="1"/>
    <col min="2564" max="2564" width="17.7109375" style="21" customWidth="1"/>
    <col min="2565" max="2565" width="18.42578125" style="21" customWidth="1"/>
    <col min="2566" max="2567" width="13.140625" style="21" customWidth="1"/>
    <col min="2568" max="2568" width="10.7109375" style="21" customWidth="1"/>
    <col min="2569" max="2569" width="40.85546875" style="21" customWidth="1"/>
    <col min="2570" max="2570" width="34.140625" style="21" customWidth="1"/>
    <col min="2571" max="2571" width="16" style="21" customWidth="1"/>
    <col min="2572" max="2572" width="15.7109375" style="21" customWidth="1"/>
    <col min="2573" max="2573" width="17.42578125" style="21" customWidth="1"/>
    <col min="2574" max="2574" width="10.7109375" style="21" customWidth="1"/>
    <col min="2575" max="2575" width="13" style="21" customWidth="1"/>
    <col min="2576" max="2576" width="16.7109375" style="21" customWidth="1"/>
    <col min="2577" max="2817" width="9.140625" style="21"/>
    <col min="2818" max="2818" width="35.5703125" style="21" customWidth="1"/>
    <col min="2819" max="2819" width="23" style="21" customWidth="1"/>
    <col min="2820" max="2820" width="17.7109375" style="21" customWidth="1"/>
    <col min="2821" max="2821" width="18.42578125" style="21" customWidth="1"/>
    <col min="2822" max="2823" width="13.140625" style="21" customWidth="1"/>
    <col min="2824" max="2824" width="10.7109375" style="21" customWidth="1"/>
    <col min="2825" max="2825" width="40.85546875" style="21" customWidth="1"/>
    <col min="2826" max="2826" width="34.140625" style="21" customWidth="1"/>
    <col min="2827" max="2827" width="16" style="21" customWidth="1"/>
    <col min="2828" max="2828" width="15.7109375" style="21" customWidth="1"/>
    <col min="2829" max="2829" width="17.42578125" style="21" customWidth="1"/>
    <col min="2830" max="2830" width="10.7109375" style="21" customWidth="1"/>
    <col min="2831" max="2831" width="13" style="21" customWidth="1"/>
    <col min="2832" max="2832" width="16.7109375" style="21" customWidth="1"/>
    <col min="2833" max="3073" width="9.140625" style="21"/>
    <col min="3074" max="3074" width="35.5703125" style="21" customWidth="1"/>
    <col min="3075" max="3075" width="23" style="21" customWidth="1"/>
    <col min="3076" max="3076" width="17.7109375" style="21" customWidth="1"/>
    <col min="3077" max="3077" width="18.42578125" style="21" customWidth="1"/>
    <col min="3078" max="3079" width="13.140625" style="21" customWidth="1"/>
    <col min="3080" max="3080" width="10.7109375" style="21" customWidth="1"/>
    <col min="3081" max="3081" width="40.85546875" style="21" customWidth="1"/>
    <col min="3082" max="3082" width="34.140625" style="21" customWidth="1"/>
    <col min="3083" max="3083" width="16" style="21" customWidth="1"/>
    <col min="3084" max="3084" width="15.7109375" style="21" customWidth="1"/>
    <col min="3085" max="3085" width="17.42578125" style="21" customWidth="1"/>
    <col min="3086" max="3086" width="10.7109375" style="21" customWidth="1"/>
    <col min="3087" max="3087" width="13" style="21" customWidth="1"/>
    <col min="3088" max="3088" width="16.7109375" style="21" customWidth="1"/>
    <col min="3089" max="3329" width="9.140625" style="21"/>
    <col min="3330" max="3330" width="35.5703125" style="21" customWidth="1"/>
    <col min="3331" max="3331" width="23" style="21" customWidth="1"/>
    <col min="3332" max="3332" width="17.7109375" style="21" customWidth="1"/>
    <col min="3333" max="3333" width="18.42578125" style="21" customWidth="1"/>
    <col min="3334" max="3335" width="13.140625" style="21" customWidth="1"/>
    <col min="3336" max="3336" width="10.7109375" style="21" customWidth="1"/>
    <col min="3337" max="3337" width="40.85546875" style="21" customWidth="1"/>
    <col min="3338" max="3338" width="34.140625" style="21" customWidth="1"/>
    <col min="3339" max="3339" width="16" style="21" customWidth="1"/>
    <col min="3340" max="3340" width="15.7109375" style="21" customWidth="1"/>
    <col min="3341" max="3341" width="17.42578125" style="21" customWidth="1"/>
    <col min="3342" max="3342" width="10.7109375" style="21" customWidth="1"/>
    <col min="3343" max="3343" width="13" style="21" customWidth="1"/>
    <col min="3344" max="3344" width="16.7109375" style="21" customWidth="1"/>
    <col min="3345" max="3585" width="9.140625" style="21"/>
    <col min="3586" max="3586" width="35.5703125" style="21" customWidth="1"/>
    <col min="3587" max="3587" width="23" style="21" customWidth="1"/>
    <col min="3588" max="3588" width="17.7109375" style="21" customWidth="1"/>
    <col min="3589" max="3589" width="18.42578125" style="21" customWidth="1"/>
    <col min="3590" max="3591" width="13.140625" style="21" customWidth="1"/>
    <col min="3592" max="3592" width="10.7109375" style="21" customWidth="1"/>
    <col min="3593" max="3593" width="40.85546875" style="21" customWidth="1"/>
    <col min="3594" max="3594" width="34.140625" style="21" customWidth="1"/>
    <col min="3595" max="3595" width="16" style="21" customWidth="1"/>
    <col min="3596" max="3596" width="15.7109375" style="21" customWidth="1"/>
    <col min="3597" max="3597" width="17.42578125" style="21" customWidth="1"/>
    <col min="3598" max="3598" width="10.7109375" style="21" customWidth="1"/>
    <col min="3599" max="3599" width="13" style="21" customWidth="1"/>
    <col min="3600" max="3600" width="16.7109375" style="21" customWidth="1"/>
    <col min="3601" max="3841" width="9.140625" style="21"/>
    <col min="3842" max="3842" width="35.5703125" style="21" customWidth="1"/>
    <col min="3843" max="3843" width="23" style="21" customWidth="1"/>
    <col min="3844" max="3844" width="17.7109375" style="21" customWidth="1"/>
    <col min="3845" max="3845" width="18.42578125" style="21" customWidth="1"/>
    <col min="3846" max="3847" width="13.140625" style="21" customWidth="1"/>
    <col min="3848" max="3848" width="10.7109375" style="21" customWidth="1"/>
    <col min="3849" max="3849" width="40.85546875" style="21" customWidth="1"/>
    <col min="3850" max="3850" width="34.140625" style="21" customWidth="1"/>
    <col min="3851" max="3851" width="16" style="21" customWidth="1"/>
    <col min="3852" max="3852" width="15.7109375" style="21" customWidth="1"/>
    <col min="3853" max="3853" width="17.42578125" style="21" customWidth="1"/>
    <col min="3854" max="3854" width="10.7109375" style="21" customWidth="1"/>
    <col min="3855" max="3855" width="13" style="21" customWidth="1"/>
    <col min="3856" max="3856" width="16.7109375" style="21" customWidth="1"/>
    <col min="3857" max="4097" width="9.140625" style="21"/>
    <col min="4098" max="4098" width="35.5703125" style="21" customWidth="1"/>
    <col min="4099" max="4099" width="23" style="21" customWidth="1"/>
    <col min="4100" max="4100" width="17.7109375" style="21" customWidth="1"/>
    <col min="4101" max="4101" width="18.42578125" style="21" customWidth="1"/>
    <col min="4102" max="4103" width="13.140625" style="21" customWidth="1"/>
    <col min="4104" max="4104" width="10.7109375" style="21" customWidth="1"/>
    <col min="4105" max="4105" width="40.85546875" style="21" customWidth="1"/>
    <col min="4106" max="4106" width="34.140625" style="21" customWidth="1"/>
    <col min="4107" max="4107" width="16" style="21" customWidth="1"/>
    <col min="4108" max="4108" width="15.7109375" style="21" customWidth="1"/>
    <col min="4109" max="4109" width="17.42578125" style="21" customWidth="1"/>
    <col min="4110" max="4110" width="10.7109375" style="21" customWidth="1"/>
    <col min="4111" max="4111" width="13" style="21" customWidth="1"/>
    <col min="4112" max="4112" width="16.7109375" style="21" customWidth="1"/>
    <col min="4113" max="4353" width="9.140625" style="21"/>
    <col min="4354" max="4354" width="35.5703125" style="21" customWidth="1"/>
    <col min="4355" max="4355" width="23" style="21" customWidth="1"/>
    <col min="4356" max="4356" width="17.7109375" style="21" customWidth="1"/>
    <col min="4357" max="4357" width="18.42578125" style="21" customWidth="1"/>
    <col min="4358" max="4359" width="13.140625" style="21" customWidth="1"/>
    <col min="4360" max="4360" width="10.7109375" style="21" customWidth="1"/>
    <col min="4361" max="4361" width="40.85546875" style="21" customWidth="1"/>
    <col min="4362" max="4362" width="34.140625" style="21" customWidth="1"/>
    <col min="4363" max="4363" width="16" style="21" customWidth="1"/>
    <col min="4364" max="4364" width="15.7109375" style="21" customWidth="1"/>
    <col min="4365" max="4365" width="17.42578125" style="21" customWidth="1"/>
    <col min="4366" max="4366" width="10.7109375" style="21" customWidth="1"/>
    <col min="4367" max="4367" width="13" style="21" customWidth="1"/>
    <col min="4368" max="4368" width="16.7109375" style="21" customWidth="1"/>
    <col min="4369" max="4609" width="9.140625" style="21"/>
    <col min="4610" max="4610" width="35.5703125" style="21" customWidth="1"/>
    <col min="4611" max="4611" width="23" style="21" customWidth="1"/>
    <col min="4612" max="4612" width="17.7109375" style="21" customWidth="1"/>
    <col min="4613" max="4613" width="18.42578125" style="21" customWidth="1"/>
    <col min="4614" max="4615" width="13.140625" style="21" customWidth="1"/>
    <col min="4616" max="4616" width="10.7109375" style="21" customWidth="1"/>
    <col min="4617" max="4617" width="40.85546875" style="21" customWidth="1"/>
    <col min="4618" max="4618" width="34.140625" style="21" customWidth="1"/>
    <col min="4619" max="4619" width="16" style="21" customWidth="1"/>
    <col min="4620" max="4620" width="15.7109375" style="21" customWidth="1"/>
    <col min="4621" max="4621" width="17.42578125" style="21" customWidth="1"/>
    <col min="4622" max="4622" width="10.7109375" style="21" customWidth="1"/>
    <col min="4623" max="4623" width="13" style="21" customWidth="1"/>
    <col min="4624" max="4624" width="16.7109375" style="21" customWidth="1"/>
    <col min="4625" max="4865" width="9.140625" style="21"/>
    <col min="4866" max="4866" width="35.5703125" style="21" customWidth="1"/>
    <col min="4867" max="4867" width="23" style="21" customWidth="1"/>
    <col min="4868" max="4868" width="17.7109375" style="21" customWidth="1"/>
    <col min="4869" max="4869" width="18.42578125" style="21" customWidth="1"/>
    <col min="4870" max="4871" width="13.140625" style="21" customWidth="1"/>
    <col min="4872" max="4872" width="10.7109375" style="21" customWidth="1"/>
    <col min="4873" max="4873" width="40.85546875" style="21" customWidth="1"/>
    <col min="4874" max="4874" width="34.140625" style="21" customWidth="1"/>
    <col min="4875" max="4875" width="16" style="21" customWidth="1"/>
    <col min="4876" max="4876" width="15.7109375" style="21" customWidth="1"/>
    <col min="4877" max="4877" width="17.42578125" style="21" customWidth="1"/>
    <col min="4878" max="4878" width="10.7109375" style="21" customWidth="1"/>
    <col min="4879" max="4879" width="13" style="21" customWidth="1"/>
    <col min="4880" max="4880" width="16.7109375" style="21" customWidth="1"/>
    <col min="4881" max="5121" width="9.140625" style="21"/>
    <col min="5122" max="5122" width="35.5703125" style="21" customWidth="1"/>
    <col min="5123" max="5123" width="23" style="21" customWidth="1"/>
    <col min="5124" max="5124" width="17.7109375" style="21" customWidth="1"/>
    <col min="5125" max="5125" width="18.42578125" style="21" customWidth="1"/>
    <col min="5126" max="5127" width="13.140625" style="21" customWidth="1"/>
    <col min="5128" max="5128" width="10.7109375" style="21" customWidth="1"/>
    <col min="5129" max="5129" width="40.85546875" style="21" customWidth="1"/>
    <col min="5130" max="5130" width="34.140625" style="21" customWidth="1"/>
    <col min="5131" max="5131" width="16" style="21" customWidth="1"/>
    <col min="5132" max="5132" width="15.7109375" style="21" customWidth="1"/>
    <col min="5133" max="5133" width="17.42578125" style="21" customWidth="1"/>
    <col min="5134" max="5134" width="10.7109375" style="21" customWidth="1"/>
    <col min="5135" max="5135" width="13" style="21" customWidth="1"/>
    <col min="5136" max="5136" width="16.7109375" style="21" customWidth="1"/>
    <col min="5137" max="5377" width="9.140625" style="21"/>
    <col min="5378" max="5378" width="35.5703125" style="21" customWidth="1"/>
    <col min="5379" max="5379" width="23" style="21" customWidth="1"/>
    <col min="5380" max="5380" width="17.7109375" style="21" customWidth="1"/>
    <col min="5381" max="5381" width="18.42578125" style="21" customWidth="1"/>
    <col min="5382" max="5383" width="13.140625" style="21" customWidth="1"/>
    <col min="5384" max="5384" width="10.7109375" style="21" customWidth="1"/>
    <col min="5385" max="5385" width="40.85546875" style="21" customWidth="1"/>
    <col min="5386" max="5386" width="34.140625" style="21" customWidth="1"/>
    <col min="5387" max="5387" width="16" style="21" customWidth="1"/>
    <col min="5388" max="5388" width="15.7109375" style="21" customWidth="1"/>
    <col min="5389" max="5389" width="17.42578125" style="21" customWidth="1"/>
    <col min="5390" max="5390" width="10.7109375" style="21" customWidth="1"/>
    <col min="5391" max="5391" width="13" style="21" customWidth="1"/>
    <col min="5392" max="5392" width="16.7109375" style="21" customWidth="1"/>
    <col min="5393" max="5633" width="9.140625" style="21"/>
    <col min="5634" max="5634" width="35.5703125" style="21" customWidth="1"/>
    <col min="5635" max="5635" width="23" style="21" customWidth="1"/>
    <col min="5636" max="5636" width="17.7109375" style="21" customWidth="1"/>
    <col min="5637" max="5637" width="18.42578125" style="21" customWidth="1"/>
    <col min="5638" max="5639" width="13.140625" style="21" customWidth="1"/>
    <col min="5640" max="5640" width="10.7109375" style="21" customWidth="1"/>
    <col min="5641" max="5641" width="40.85546875" style="21" customWidth="1"/>
    <col min="5642" max="5642" width="34.140625" style="21" customWidth="1"/>
    <col min="5643" max="5643" width="16" style="21" customWidth="1"/>
    <col min="5644" max="5644" width="15.7109375" style="21" customWidth="1"/>
    <col min="5645" max="5645" width="17.42578125" style="21" customWidth="1"/>
    <col min="5646" max="5646" width="10.7109375" style="21" customWidth="1"/>
    <col min="5647" max="5647" width="13" style="21" customWidth="1"/>
    <col min="5648" max="5648" width="16.7109375" style="21" customWidth="1"/>
    <col min="5649" max="5889" width="9.140625" style="21"/>
    <col min="5890" max="5890" width="35.5703125" style="21" customWidth="1"/>
    <col min="5891" max="5891" width="23" style="21" customWidth="1"/>
    <col min="5892" max="5892" width="17.7109375" style="21" customWidth="1"/>
    <col min="5893" max="5893" width="18.42578125" style="21" customWidth="1"/>
    <col min="5894" max="5895" width="13.140625" style="21" customWidth="1"/>
    <col min="5896" max="5896" width="10.7109375" style="21" customWidth="1"/>
    <col min="5897" max="5897" width="40.85546875" style="21" customWidth="1"/>
    <col min="5898" max="5898" width="34.140625" style="21" customWidth="1"/>
    <col min="5899" max="5899" width="16" style="21" customWidth="1"/>
    <col min="5900" max="5900" width="15.7109375" style="21" customWidth="1"/>
    <col min="5901" max="5901" width="17.42578125" style="21" customWidth="1"/>
    <col min="5902" max="5902" width="10.7109375" style="21" customWidth="1"/>
    <col min="5903" max="5903" width="13" style="21" customWidth="1"/>
    <col min="5904" max="5904" width="16.7109375" style="21" customWidth="1"/>
    <col min="5905" max="6145" width="9.140625" style="21"/>
    <col min="6146" max="6146" width="35.5703125" style="21" customWidth="1"/>
    <col min="6147" max="6147" width="23" style="21" customWidth="1"/>
    <col min="6148" max="6148" width="17.7109375" style="21" customWidth="1"/>
    <col min="6149" max="6149" width="18.42578125" style="21" customWidth="1"/>
    <col min="6150" max="6151" width="13.140625" style="21" customWidth="1"/>
    <col min="6152" max="6152" width="10.7109375" style="21" customWidth="1"/>
    <col min="6153" max="6153" width="40.85546875" style="21" customWidth="1"/>
    <col min="6154" max="6154" width="34.140625" style="21" customWidth="1"/>
    <col min="6155" max="6155" width="16" style="21" customWidth="1"/>
    <col min="6156" max="6156" width="15.7109375" style="21" customWidth="1"/>
    <col min="6157" max="6157" width="17.42578125" style="21" customWidth="1"/>
    <col min="6158" max="6158" width="10.7109375" style="21" customWidth="1"/>
    <col min="6159" max="6159" width="13" style="21" customWidth="1"/>
    <col min="6160" max="6160" width="16.7109375" style="21" customWidth="1"/>
    <col min="6161" max="6401" width="9.140625" style="21"/>
    <col min="6402" max="6402" width="35.5703125" style="21" customWidth="1"/>
    <col min="6403" max="6403" width="23" style="21" customWidth="1"/>
    <col min="6404" max="6404" width="17.7109375" style="21" customWidth="1"/>
    <col min="6405" max="6405" width="18.42578125" style="21" customWidth="1"/>
    <col min="6406" max="6407" width="13.140625" style="21" customWidth="1"/>
    <col min="6408" max="6408" width="10.7109375" style="21" customWidth="1"/>
    <col min="6409" max="6409" width="40.85546875" style="21" customWidth="1"/>
    <col min="6410" max="6410" width="34.140625" style="21" customWidth="1"/>
    <col min="6411" max="6411" width="16" style="21" customWidth="1"/>
    <col min="6412" max="6412" width="15.7109375" style="21" customWidth="1"/>
    <col min="6413" max="6413" width="17.42578125" style="21" customWidth="1"/>
    <col min="6414" max="6414" width="10.7109375" style="21" customWidth="1"/>
    <col min="6415" max="6415" width="13" style="21" customWidth="1"/>
    <col min="6416" max="6416" width="16.7109375" style="21" customWidth="1"/>
    <col min="6417" max="6657" width="9.140625" style="21"/>
    <col min="6658" max="6658" width="35.5703125" style="21" customWidth="1"/>
    <col min="6659" max="6659" width="23" style="21" customWidth="1"/>
    <col min="6660" max="6660" width="17.7109375" style="21" customWidth="1"/>
    <col min="6661" max="6661" width="18.42578125" style="21" customWidth="1"/>
    <col min="6662" max="6663" width="13.140625" style="21" customWidth="1"/>
    <col min="6664" max="6664" width="10.7109375" style="21" customWidth="1"/>
    <col min="6665" max="6665" width="40.85546875" style="21" customWidth="1"/>
    <col min="6666" max="6666" width="34.140625" style="21" customWidth="1"/>
    <col min="6667" max="6667" width="16" style="21" customWidth="1"/>
    <col min="6668" max="6668" width="15.7109375" style="21" customWidth="1"/>
    <col min="6669" max="6669" width="17.42578125" style="21" customWidth="1"/>
    <col min="6670" max="6670" width="10.7109375" style="21" customWidth="1"/>
    <col min="6671" max="6671" width="13" style="21" customWidth="1"/>
    <col min="6672" max="6672" width="16.7109375" style="21" customWidth="1"/>
    <col min="6673" max="6913" width="9.140625" style="21"/>
    <col min="6914" max="6914" width="35.5703125" style="21" customWidth="1"/>
    <col min="6915" max="6915" width="23" style="21" customWidth="1"/>
    <col min="6916" max="6916" width="17.7109375" style="21" customWidth="1"/>
    <col min="6917" max="6917" width="18.42578125" style="21" customWidth="1"/>
    <col min="6918" max="6919" width="13.140625" style="21" customWidth="1"/>
    <col min="6920" max="6920" width="10.7109375" style="21" customWidth="1"/>
    <col min="6921" max="6921" width="40.85546875" style="21" customWidth="1"/>
    <col min="6922" max="6922" width="34.140625" style="21" customWidth="1"/>
    <col min="6923" max="6923" width="16" style="21" customWidth="1"/>
    <col min="6924" max="6924" width="15.7109375" style="21" customWidth="1"/>
    <col min="6925" max="6925" width="17.42578125" style="21" customWidth="1"/>
    <col min="6926" max="6926" width="10.7109375" style="21" customWidth="1"/>
    <col min="6927" max="6927" width="13" style="21" customWidth="1"/>
    <col min="6928" max="6928" width="16.7109375" style="21" customWidth="1"/>
    <col min="6929" max="7169" width="9.140625" style="21"/>
    <col min="7170" max="7170" width="35.5703125" style="21" customWidth="1"/>
    <col min="7171" max="7171" width="23" style="21" customWidth="1"/>
    <col min="7172" max="7172" width="17.7109375" style="21" customWidth="1"/>
    <col min="7173" max="7173" width="18.42578125" style="21" customWidth="1"/>
    <col min="7174" max="7175" width="13.140625" style="21" customWidth="1"/>
    <col min="7176" max="7176" width="10.7109375" style="21" customWidth="1"/>
    <col min="7177" max="7177" width="40.85546875" style="21" customWidth="1"/>
    <col min="7178" max="7178" width="34.140625" style="21" customWidth="1"/>
    <col min="7179" max="7179" width="16" style="21" customWidth="1"/>
    <col min="7180" max="7180" width="15.7109375" style="21" customWidth="1"/>
    <col min="7181" max="7181" width="17.42578125" style="21" customWidth="1"/>
    <col min="7182" max="7182" width="10.7109375" style="21" customWidth="1"/>
    <col min="7183" max="7183" width="13" style="21" customWidth="1"/>
    <col min="7184" max="7184" width="16.7109375" style="21" customWidth="1"/>
    <col min="7185" max="7425" width="9.140625" style="21"/>
    <col min="7426" max="7426" width="35.5703125" style="21" customWidth="1"/>
    <col min="7427" max="7427" width="23" style="21" customWidth="1"/>
    <col min="7428" max="7428" width="17.7109375" style="21" customWidth="1"/>
    <col min="7429" max="7429" width="18.42578125" style="21" customWidth="1"/>
    <col min="7430" max="7431" width="13.140625" style="21" customWidth="1"/>
    <col min="7432" max="7432" width="10.7109375" style="21" customWidth="1"/>
    <col min="7433" max="7433" width="40.85546875" style="21" customWidth="1"/>
    <col min="7434" max="7434" width="34.140625" style="21" customWidth="1"/>
    <col min="7435" max="7435" width="16" style="21" customWidth="1"/>
    <col min="7436" max="7436" width="15.7109375" style="21" customWidth="1"/>
    <col min="7437" max="7437" width="17.42578125" style="21" customWidth="1"/>
    <col min="7438" max="7438" width="10.7109375" style="21" customWidth="1"/>
    <col min="7439" max="7439" width="13" style="21" customWidth="1"/>
    <col min="7440" max="7440" width="16.7109375" style="21" customWidth="1"/>
    <col min="7441" max="7681" width="9.140625" style="21"/>
    <col min="7682" max="7682" width="35.5703125" style="21" customWidth="1"/>
    <col min="7683" max="7683" width="23" style="21" customWidth="1"/>
    <col min="7684" max="7684" width="17.7109375" style="21" customWidth="1"/>
    <col min="7685" max="7685" width="18.42578125" style="21" customWidth="1"/>
    <col min="7686" max="7687" width="13.140625" style="21" customWidth="1"/>
    <col min="7688" max="7688" width="10.7109375" style="21" customWidth="1"/>
    <col min="7689" max="7689" width="40.85546875" style="21" customWidth="1"/>
    <col min="7690" max="7690" width="34.140625" style="21" customWidth="1"/>
    <col min="7691" max="7691" width="16" style="21" customWidth="1"/>
    <col min="7692" max="7692" width="15.7109375" style="21" customWidth="1"/>
    <col min="7693" max="7693" width="17.42578125" style="21" customWidth="1"/>
    <col min="7694" max="7694" width="10.7109375" style="21" customWidth="1"/>
    <col min="7695" max="7695" width="13" style="21" customWidth="1"/>
    <col min="7696" max="7696" width="16.7109375" style="21" customWidth="1"/>
    <col min="7697" max="7937" width="9.140625" style="21"/>
    <col min="7938" max="7938" width="35.5703125" style="21" customWidth="1"/>
    <col min="7939" max="7939" width="23" style="21" customWidth="1"/>
    <col min="7940" max="7940" width="17.7109375" style="21" customWidth="1"/>
    <col min="7941" max="7941" width="18.42578125" style="21" customWidth="1"/>
    <col min="7942" max="7943" width="13.140625" style="21" customWidth="1"/>
    <col min="7944" max="7944" width="10.7109375" style="21" customWidth="1"/>
    <col min="7945" max="7945" width="40.85546875" style="21" customWidth="1"/>
    <col min="7946" max="7946" width="34.140625" style="21" customWidth="1"/>
    <col min="7947" max="7947" width="16" style="21" customWidth="1"/>
    <col min="7948" max="7948" width="15.7109375" style="21" customWidth="1"/>
    <col min="7949" max="7949" width="17.42578125" style="21" customWidth="1"/>
    <col min="7950" max="7950" width="10.7109375" style="21" customWidth="1"/>
    <col min="7951" max="7951" width="13" style="21" customWidth="1"/>
    <col min="7952" max="7952" width="16.7109375" style="21" customWidth="1"/>
    <col min="7953" max="8193" width="9.140625" style="21"/>
    <col min="8194" max="8194" width="35.5703125" style="21" customWidth="1"/>
    <col min="8195" max="8195" width="23" style="21" customWidth="1"/>
    <col min="8196" max="8196" width="17.7109375" style="21" customWidth="1"/>
    <col min="8197" max="8197" width="18.42578125" style="21" customWidth="1"/>
    <col min="8198" max="8199" width="13.140625" style="21" customWidth="1"/>
    <col min="8200" max="8200" width="10.7109375" style="21" customWidth="1"/>
    <col min="8201" max="8201" width="40.85546875" style="21" customWidth="1"/>
    <col min="8202" max="8202" width="34.140625" style="21" customWidth="1"/>
    <col min="8203" max="8203" width="16" style="21" customWidth="1"/>
    <col min="8204" max="8204" width="15.7109375" style="21" customWidth="1"/>
    <col min="8205" max="8205" width="17.42578125" style="21" customWidth="1"/>
    <col min="8206" max="8206" width="10.7109375" style="21" customWidth="1"/>
    <col min="8207" max="8207" width="13" style="21" customWidth="1"/>
    <col min="8208" max="8208" width="16.7109375" style="21" customWidth="1"/>
    <col min="8209" max="8449" width="9.140625" style="21"/>
    <col min="8450" max="8450" width="35.5703125" style="21" customWidth="1"/>
    <col min="8451" max="8451" width="23" style="21" customWidth="1"/>
    <col min="8452" max="8452" width="17.7109375" style="21" customWidth="1"/>
    <col min="8453" max="8453" width="18.42578125" style="21" customWidth="1"/>
    <col min="8454" max="8455" width="13.140625" style="21" customWidth="1"/>
    <col min="8456" max="8456" width="10.7109375" style="21" customWidth="1"/>
    <col min="8457" max="8457" width="40.85546875" style="21" customWidth="1"/>
    <col min="8458" max="8458" width="34.140625" style="21" customWidth="1"/>
    <col min="8459" max="8459" width="16" style="21" customWidth="1"/>
    <col min="8460" max="8460" width="15.7109375" style="21" customWidth="1"/>
    <col min="8461" max="8461" width="17.42578125" style="21" customWidth="1"/>
    <col min="8462" max="8462" width="10.7109375" style="21" customWidth="1"/>
    <col min="8463" max="8463" width="13" style="21" customWidth="1"/>
    <col min="8464" max="8464" width="16.7109375" style="21" customWidth="1"/>
    <col min="8465" max="8705" width="9.140625" style="21"/>
    <col min="8706" max="8706" width="35.5703125" style="21" customWidth="1"/>
    <col min="8707" max="8707" width="23" style="21" customWidth="1"/>
    <col min="8708" max="8708" width="17.7109375" style="21" customWidth="1"/>
    <col min="8709" max="8709" width="18.42578125" style="21" customWidth="1"/>
    <col min="8710" max="8711" width="13.140625" style="21" customWidth="1"/>
    <col min="8712" max="8712" width="10.7109375" style="21" customWidth="1"/>
    <col min="8713" max="8713" width="40.85546875" style="21" customWidth="1"/>
    <col min="8714" max="8714" width="34.140625" style="21" customWidth="1"/>
    <col min="8715" max="8715" width="16" style="21" customWidth="1"/>
    <col min="8716" max="8716" width="15.7109375" style="21" customWidth="1"/>
    <col min="8717" max="8717" width="17.42578125" style="21" customWidth="1"/>
    <col min="8718" max="8718" width="10.7109375" style="21" customWidth="1"/>
    <col min="8719" max="8719" width="13" style="21" customWidth="1"/>
    <col min="8720" max="8720" width="16.7109375" style="21" customWidth="1"/>
    <col min="8721" max="8961" width="9.140625" style="21"/>
    <col min="8962" max="8962" width="35.5703125" style="21" customWidth="1"/>
    <col min="8963" max="8963" width="23" style="21" customWidth="1"/>
    <col min="8964" max="8964" width="17.7109375" style="21" customWidth="1"/>
    <col min="8965" max="8965" width="18.42578125" style="21" customWidth="1"/>
    <col min="8966" max="8967" width="13.140625" style="21" customWidth="1"/>
    <col min="8968" max="8968" width="10.7109375" style="21" customWidth="1"/>
    <col min="8969" max="8969" width="40.85546875" style="21" customWidth="1"/>
    <col min="8970" max="8970" width="34.140625" style="21" customWidth="1"/>
    <col min="8971" max="8971" width="16" style="21" customWidth="1"/>
    <col min="8972" max="8972" width="15.7109375" style="21" customWidth="1"/>
    <col min="8973" max="8973" width="17.42578125" style="21" customWidth="1"/>
    <col min="8974" max="8974" width="10.7109375" style="21" customWidth="1"/>
    <col min="8975" max="8975" width="13" style="21" customWidth="1"/>
    <col min="8976" max="8976" width="16.7109375" style="21" customWidth="1"/>
    <col min="8977" max="9217" width="9.140625" style="21"/>
    <col min="9218" max="9218" width="35.5703125" style="21" customWidth="1"/>
    <col min="9219" max="9219" width="23" style="21" customWidth="1"/>
    <col min="9220" max="9220" width="17.7109375" style="21" customWidth="1"/>
    <col min="9221" max="9221" width="18.42578125" style="21" customWidth="1"/>
    <col min="9222" max="9223" width="13.140625" style="21" customWidth="1"/>
    <col min="9224" max="9224" width="10.7109375" style="21" customWidth="1"/>
    <col min="9225" max="9225" width="40.85546875" style="21" customWidth="1"/>
    <col min="9226" max="9226" width="34.140625" style="21" customWidth="1"/>
    <col min="9227" max="9227" width="16" style="21" customWidth="1"/>
    <col min="9228" max="9228" width="15.7109375" style="21" customWidth="1"/>
    <col min="9229" max="9229" width="17.42578125" style="21" customWidth="1"/>
    <col min="9230" max="9230" width="10.7109375" style="21" customWidth="1"/>
    <col min="9231" max="9231" width="13" style="21" customWidth="1"/>
    <col min="9232" max="9232" width="16.7109375" style="21" customWidth="1"/>
    <col min="9233" max="9473" width="9.140625" style="21"/>
    <col min="9474" max="9474" width="35.5703125" style="21" customWidth="1"/>
    <col min="9475" max="9475" width="23" style="21" customWidth="1"/>
    <col min="9476" max="9476" width="17.7109375" style="21" customWidth="1"/>
    <col min="9477" max="9477" width="18.42578125" style="21" customWidth="1"/>
    <col min="9478" max="9479" width="13.140625" style="21" customWidth="1"/>
    <col min="9480" max="9480" width="10.7109375" style="21" customWidth="1"/>
    <col min="9481" max="9481" width="40.85546875" style="21" customWidth="1"/>
    <col min="9482" max="9482" width="34.140625" style="21" customWidth="1"/>
    <col min="9483" max="9483" width="16" style="21" customWidth="1"/>
    <col min="9484" max="9484" width="15.7109375" style="21" customWidth="1"/>
    <col min="9485" max="9485" width="17.42578125" style="21" customWidth="1"/>
    <col min="9486" max="9486" width="10.7109375" style="21" customWidth="1"/>
    <col min="9487" max="9487" width="13" style="21" customWidth="1"/>
    <col min="9488" max="9488" width="16.7109375" style="21" customWidth="1"/>
    <col min="9489" max="9729" width="9.140625" style="21"/>
    <col min="9730" max="9730" width="35.5703125" style="21" customWidth="1"/>
    <col min="9731" max="9731" width="23" style="21" customWidth="1"/>
    <col min="9732" max="9732" width="17.7109375" style="21" customWidth="1"/>
    <col min="9733" max="9733" width="18.42578125" style="21" customWidth="1"/>
    <col min="9734" max="9735" width="13.140625" style="21" customWidth="1"/>
    <col min="9736" max="9736" width="10.7109375" style="21" customWidth="1"/>
    <col min="9737" max="9737" width="40.85546875" style="21" customWidth="1"/>
    <col min="9738" max="9738" width="34.140625" style="21" customWidth="1"/>
    <col min="9739" max="9739" width="16" style="21" customWidth="1"/>
    <col min="9740" max="9740" width="15.7109375" style="21" customWidth="1"/>
    <col min="9741" max="9741" width="17.42578125" style="21" customWidth="1"/>
    <col min="9742" max="9742" width="10.7109375" style="21" customWidth="1"/>
    <col min="9743" max="9743" width="13" style="21" customWidth="1"/>
    <col min="9744" max="9744" width="16.7109375" style="21" customWidth="1"/>
    <col min="9745" max="9985" width="9.140625" style="21"/>
    <col min="9986" max="9986" width="35.5703125" style="21" customWidth="1"/>
    <col min="9987" max="9987" width="23" style="21" customWidth="1"/>
    <col min="9988" max="9988" width="17.7109375" style="21" customWidth="1"/>
    <col min="9989" max="9989" width="18.42578125" style="21" customWidth="1"/>
    <col min="9990" max="9991" width="13.140625" style="21" customWidth="1"/>
    <col min="9992" max="9992" width="10.7109375" style="21" customWidth="1"/>
    <col min="9993" max="9993" width="40.85546875" style="21" customWidth="1"/>
    <col min="9994" max="9994" width="34.140625" style="21" customWidth="1"/>
    <col min="9995" max="9995" width="16" style="21" customWidth="1"/>
    <col min="9996" max="9996" width="15.7109375" style="21" customWidth="1"/>
    <col min="9997" max="9997" width="17.42578125" style="21" customWidth="1"/>
    <col min="9998" max="9998" width="10.7109375" style="21" customWidth="1"/>
    <col min="9999" max="9999" width="13" style="21" customWidth="1"/>
    <col min="10000" max="10000" width="16.7109375" style="21" customWidth="1"/>
    <col min="10001" max="10241" width="9.140625" style="21"/>
    <col min="10242" max="10242" width="35.5703125" style="21" customWidth="1"/>
    <col min="10243" max="10243" width="23" style="21" customWidth="1"/>
    <col min="10244" max="10244" width="17.7109375" style="21" customWidth="1"/>
    <col min="10245" max="10245" width="18.42578125" style="21" customWidth="1"/>
    <col min="10246" max="10247" width="13.140625" style="21" customWidth="1"/>
    <col min="10248" max="10248" width="10.7109375" style="21" customWidth="1"/>
    <col min="10249" max="10249" width="40.85546875" style="21" customWidth="1"/>
    <col min="10250" max="10250" width="34.140625" style="21" customWidth="1"/>
    <col min="10251" max="10251" width="16" style="21" customWidth="1"/>
    <col min="10252" max="10252" width="15.7109375" style="21" customWidth="1"/>
    <col min="10253" max="10253" width="17.42578125" style="21" customWidth="1"/>
    <col min="10254" max="10254" width="10.7109375" style="21" customWidth="1"/>
    <col min="10255" max="10255" width="13" style="21" customWidth="1"/>
    <col min="10256" max="10256" width="16.7109375" style="21" customWidth="1"/>
    <col min="10257" max="10497" width="9.140625" style="21"/>
    <col min="10498" max="10498" width="35.5703125" style="21" customWidth="1"/>
    <col min="10499" max="10499" width="23" style="21" customWidth="1"/>
    <col min="10500" max="10500" width="17.7109375" style="21" customWidth="1"/>
    <col min="10501" max="10501" width="18.42578125" style="21" customWidth="1"/>
    <col min="10502" max="10503" width="13.140625" style="21" customWidth="1"/>
    <col min="10504" max="10504" width="10.7109375" style="21" customWidth="1"/>
    <col min="10505" max="10505" width="40.85546875" style="21" customWidth="1"/>
    <col min="10506" max="10506" width="34.140625" style="21" customWidth="1"/>
    <col min="10507" max="10507" width="16" style="21" customWidth="1"/>
    <col min="10508" max="10508" width="15.7109375" style="21" customWidth="1"/>
    <col min="10509" max="10509" width="17.42578125" style="21" customWidth="1"/>
    <col min="10510" max="10510" width="10.7109375" style="21" customWidth="1"/>
    <col min="10511" max="10511" width="13" style="21" customWidth="1"/>
    <col min="10512" max="10512" width="16.7109375" style="21" customWidth="1"/>
    <col min="10513" max="10753" width="9.140625" style="21"/>
    <col min="10754" max="10754" width="35.5703125" style="21" customWidth="1"/>
    <col min="10755" max="10755" width="23" style="21" customWidth="1"/>
    <col min="10756" max="10756" width="17.7109375" style="21" customWidth="1"/>
    <col min="10757" max="10757" width="18.42578125" style="21" customWidth="1"/>
    <col min="10758" max="10759" width="13.140625" style="21" customWidth="1"/>
    <col min="10760" max="10760" width="10.7109375" style="21" customWidth="1"/>
    <col min="10761" max="10761" width="40.85546875" style="21" customWidth="1"/>
    <col min="10762" max="10762" width="34.140625" style="21" customWidth="1"/>
    <col min="10763" max="10763" width="16" style="21" customWidth="1"/>
    <col min="10764" max="10764" width="15.7109375" style="21" customWidth="1"/>
    <col min="10765" max="10765" width="17.42578125" style="21" customWidth="1"/>
    <col min="10766" max="10766" width="10.7109375" style="21" customWidth="1"/>
    <col min="10767" max="10767" width="13" style="21" customWidth="1"/>
    <col min="10768" max="10768" width="16.7109375" style="21" customWidth="1"/>
    <col min="10769" max="11009" width="9.140625" style="21"/>
    <col min="11010" max="11010" width="35.5703125" style="21" customWidth="1"/>
    <col min="11011" max="11011" width="23" style="21" customWidth="1"/>
    <col min="11012" max="11012" width="17.7109375" style="21" customWidth="1"/>
    <col min="11013" max="11013" width="18.42578125" style="21" customWidth="1"/>
    <col min="11014" max="11015" width="13.140625" style="21" customWidth="1"/>
    <col min="11016" max="11016" width="10.7109375" style="21" customWidth="1"/>
    <col min="11017" max="11017" width="40.85546875" style="21" customWidth="1"/>
    <col min="11018" max="11018" width="34.140625" style="21" customWidth="1"/>
    <col min="11019" max="11019" width="16" style="21" customWidth="1"/>
    <col min="11020" max="11020" width="15.7109375" style="21" customWidth="1"/>
    <col min="11021" max="11021" width="17.42578125" style="21" customWidth="1"/>
    <col min="11022" max="11022" width="10.7109375" style="21" customWidth="1"/>
    <col min="11023" max="11023" width="13" style="21" customWidth="1"/>
    <col min="11024" max="11024" width="16.7109375" style="21" customWidth="1"/>
    <col min="11025" max="11265" width="9.140625" style="21"/>
    <col min="11266" max="11266" width="35.5703125" style="21" customWidth="1"/>
    <col min="11267" max="11267" width="23" style="21" customWidth="1"/>
    <col min="11268" max="11268" width="17.7109375" style="21" customWidth="1"/>
    <col min="11269" max="11269" width="18.42578125" style="21" customWidth="1"/>
    <col min="11270" max="11271" width="13.140625" style="21" customWidth="1"/>
    <col min="11272" max="11272" width="10.7109375" style="21" customWidth="1"/>
    <col min="11273" max="11273" width="40.85546875" style="21" customWidth="1"/>
    <col min="11274" max="11274" width="34.140625" style="21" customWidth="1"/>
    <col min="11275" max="11275" width="16" style="21" customWidth="1"/>
    <col min="11276" max="11276" width="15.7109375" style="21" customWidth="1"/>
    <col min="11277" max="11277" width="17.42578125" style="21" customWidth="1"/>
    <col min="11278" max="11278" width="10.7109375" style="21" customWidth="1"/>
    <col min="11279" max="11279" width="13" style="21" customWidth="1"/>
    <col min="11280" max="11280" width="16.7109375" style="21" customWidth="1"/>
    <col min="11281" max="11521" width="9.140625" style="21"/>
    <col min="11522" max="11522" width="35.5703125" style="21" customWidth="1"/>
    <col min="11523" max="11523" width="23" style="21" customWidth="1"/>
    <col min="11524" max="11524" width="17.7109375" style="21" customWidth="1"/>
    <col min="11525" max="11525" width="18.42578125" style="21" customWidth="1"/>
    <col min="11526" max="11527" width="13.140625" style="21" customWidth="1"/>
    <col min="11528" max="11528" width="10.7109375" style="21" customWidth="1"/>
    <col min="11529" max="11529" width="40.85546875" style="21" customWidth="1"/>
    <col min="11530" max="11530" width="34.140625" style="21" customWidth="1"/>
    <col min="11531" max="11531" width="16" style="21" customWidth="1"/>
    <col min="11532" max="11532" width="15.7109375" style="21" customWidth="1"/>
    <col min="11533" max="11533" width="17.42578125" style="21" customWidth="1"/>
    <col min="11534" max="11534" width="10.7109375" style="21" customWidth="1"/>
    <col min="11535" max="11535" width="13" style="21" customWidth="1"/>
    <col min="11536" max="11536" width="16.7109375" style="21" customWidth="1"/>
    <col min="11537" max="11777" width="9.140625" style="21"/>
    <col min="11778" max="11778" width="35.5703125" style="21" customWidth="1"/>
    <col min="11779" max="11779" width="23" style="21" customWidth="1"/>
    <col min="11780" max="11780" width="17.7109375" style="21" customWidth="1"/>
    <col min="11781" max="11781" width="18.42578125" style="21" customWidth="1"/>
    <col min="11782" max="11783" width="13.140625" style="21" customWidth="1"/>
    <col min="11784" max="11784" width="10.7109375" style="21" customWidth="1"/>
    <col min="11785" max="11785" width="40.85546875" style="21" customWidth="1"/>
    <col min="11786" max="11786" width="34.140625" style="21" customWidth="1"/>
    <col min="11787" max="11787" width="16" style="21" customWidth="1"/>
    <col min="11788" max="11788" width="15.7109375" style="21" customWidth="1"/>
    <col min="11789" max="11789" width="17.42578125" style="21" customWidth="1"/>
    <col min="11790" max="11790" width="10.7109375" style="21" customWidth="1"/>
    <col min="11791" max="11791" width="13" style="21" customWidth="1"/>
    <col min="11792" max="11792" width="16.7109375" style="21" customWidth="1"/>
    <col min="11793" max="12033" width="9.140625" style="21"/>
    <col min="12034" max="12034" width="35.5703125" style="21" customWidth="1"/>
    <col min="12035" max="12035" width="23" style="21" customWidth="1"/>
    <col min="12036" max="12036" width="17.7109375" style="21" customWidth="1"/>
    <col min="12037" max="12037" width="18.42578125" style="21" customWidth="1"/>
    <col min="12038" max="12039" width="13.140625" style="21" customWidth="1"/>
    <col min="12040" max="12040" width="10.7109375" style="21" customWidth="1"/>
    <col min="12041" max="12041" width="40.85546875" style="21" customWidth="1"/>
    <col min="12042" max="12042" width="34.140625" style="21" customWidth="1"/>
    <col min="12043" max="12043" width="16" style="21" customWidth="1"/>
    <col min="12044" max="12044" width="15.7109375" style="21" customWidth="1"/>
    <col min="12045" max="12045" width="17.42578125" style="21" customWidth="1"/>
    <col min="12046" max="12046" width="10.7109375" style="21" customWidth="1"/>
    <col min="12047" max="12047" width="13" style="21" customWidth="1"/>
    <col min="12048" max="12048" width="16.7109375" style="21" customWidth="1"/>
    <col min="12049" max="12289" width="9.140625" style="21"/>
    <col min="12290" max="12290" width="35.5703125" style="21" customWidth="1"/>
    <col min="12291" max="12291" width="23" style="21" customWidth="1"/>
    <col min="12292" max="12292" width="17.7109375" style="21" customWidth="1"/>
    <col min="12293" max="12293" width="18.42578125" style="21" customWidth="1"/>
    <col min="12294" max="12295" width="13.140625" style="21" customWidth="1"/>
    <col min="12296" max="12296" width="10.7109375" style="21" customWidth="1"/>
    <col min="12297" max="12297" width="40.85546875" style="21" customWidth="1"/>
    <col min="12298" max="12298" width="34.140625" style="21" customWidth="1"/>
    <col min="12299" max="12299" width="16" style="21" customWidth="1"/>
    <col min="12300" max="12300" width="15.7109375" style="21" customWidth="1"/>
    <col min="12301" max="12301" width="17.42578125" style="21" customWidth="1"/>
    <col min="12302" max="12302" width="10.7109375" style="21" customWidth="1"/>
    <col min="12303" max="12303" width="13" style="21" customWidth="1"/>
    <col min="12304" max="12304" width="16.7109375" style="21" customWidth="1"/>
    <col min="12305" max="12545" width="9.140625" style="21"/>
    <col min="12546" max="12546" width="35.5703125" style="21" customWidth="1"/>
    <col min="12547" max="12547" width="23" style="21" customWidth="1"/>
    <col min="12548" max="12548" width="17.7109375" style="21" customWidth="1"/>
    <col min="12549" max="12549" width="18.42578125" style="21" customWidth="1"/>
    <col min="12550" max="12551" width="13.140625" style="21" customWidth="1"/>
    <col min="12552" max="12552" width="10.7109375" style="21" customWidth="1"/>
    <col min="12553" max="12553" width="40.85546875" style="21" customWidth="1"/>
    <col min="12554" max="12554" width="34.140625" style="21" customWidth="1"/>
    <col min="12555" max="12555" width="16" style="21" customWidth="1"/>
    <col min="12556" max="12556" width="15.7109375" style="21" customWidth="1"/>
    <col min="12557" max="12557" width="17.42578125" style="21" customWidth="1"/>
    <col min="12558" max="12558" width="10.7109375" style="21" customWidth="1"/>
    <col min="12559" max="12559" width="13" style="21" customWidth="1"/>
    <col min="12560" max="12560" width="16.7109375" style="21" customWidth="1"/>
    <col min="12561" max="12801" width="9.140625" style="21"/>
    <col min="12802" max="12802" width="35.5703125" style="21" customWidth="1"/>
    <col min="12803" max="12803" width="23" style="21" customWidth="1"/>
    <col min="12804" max="12804" width="17.7109375" style="21" customWidth="1"/>
    <col min="12805" max="12805" width="18.42578125" style="21" customWidth="1"/>
    <col min="12806" max="12807" width="13.140625" style="21" customWidth="1"/>
    <col min="12808" max="12808" width="10.7109375" style="21" customWidth="1"/>
    <col min="12809" max="12809" width="40.85546875" style="21" customWidth="1"/>
    <col min="12810" max="12810" width="34.140625" style="21" customWidth="1"/>
    <col min="12811" max="12811" width="16" style="21" customWidth="1"/>
    <col min="12812" max="12812" width="15.7109375" style="21" customWidth="1"/>
    <col min="12813" max="12813" width="17.42578125" style="21" customWidth="1"/>
    <col min="12814" max="12814" width="10.7109375" style="21" customWidth="1"/>
    <col min="12815" max="12815" width="13" style="21" customWidth="1"/>
    <col min="12816" max="12816" width="16.7109375" style="21" customWidth="1"/>
    <col min="12817" max="13057" width="9.140625" style="21"/>
    <col min="13058" max="13058" width="35.5703125" style="21" customWidth="1"/>
    <col min="13059" max="13059" width="23" style="21" customWidth="1"/>
    <col min="13060" max="13060" width="17.7109375" style="21" customWidth="1"/>
    <col min="13061" max="13061" width="18.42578125" style="21" customWidth="1"/>
    <col min="13062" max="13063" width="13.140625" style="21" customWidth="1"/>
    <col min="13064" max="13064" width="10.7109375" style="21" customWidth="1"/>
    <col min="13065" max="13065" width="40.85546875" style="21" customWidth="1"/>
    <col min="13066" max="13066" width="34.140625" style="21" customWidth="1"/>
    <col min="13067" max="13067" width="16" style="21" customWidth="1"/>
    <col min="13068" max="13068" width="15.7109375" style="21" customWidth="1"/>
    <col min="13069" max="13069" width="17.42578125" style="21" customWidth="1"/>
    <col min="13070" max="13070" width="10.7109375" style="21" customWidth="1"/>
    <col min="13071" max="13071" width="13" style="21" customWidth="1"/>
    <col min="13072" max="13072" width="16.7109375" style="21" customWidth="1"/>
    <col min="13073" max="13313" width="9.140625" style="21"/>
    <col min="13314" max="13314" width="35.5703125" style="21" customWidth="1"/>
    <col min="13315" max="13315" width="23" style="21" customWidth="1"/>
    <col min="13316" max="13316" width="17.7109375" style="21" customWidth="1"/>
    <col min="13317" max="13317" width="18.42578125" style="21" customWidth="1"/>
    <col min="13318" max="13319" width="13.140625" style="21" customWidth="1"/>
    <col min="13320" max="13320" width="10.7109375" style="21" customWidth="1"/>
    <col min="13321" max="13321" width="40.85546875" style="21" customWidth="1"/>
    <col min="13322" max="13322" width="34.140625" style="21" customWidth="1"/>
    <col min="13323" max="13323" width="16" style="21" customWidth="1"/>
    <col min="13324" max="13324" width="15.7109375" style="21" customWidth="1"/>
    <col min="13325" max="13325" width="17.42578125" style="21" customWidth="1"/>
    <col min="13326" max="13326" width="10.7109375" style="21" customWidth="1"/>
    <col min="13327" max="13327" width="13" style="21" customWidth="1"/>
    <col min="13328" max="13328" width="16.7109375" style="21" customWidth="1"/>
    <col min="13329" max="13569" width="9.140625" style="21"/>
    <col min="13570" max="13570" width="35.5703125" style="21" customWidth="1"/>
    <col min="13571" max="13571" width="23" style="21" customWidth="1"/>
    <col min="13572" max="13572" width="17.7109375" style="21" customWidth="1"/>
    <col min="13573" max="13573" width="18.42578125" style="21" customWidth="1"/>
    <col min="13574" max="13575" width="13.140625" style="21" customWidth="1"/>
    <col min="13576" max="13576" width="10.7109375" style="21" customWidth="1"/>
    <col min="13577" max="13577" width="40.85546875" style="21" customWidth="1"/>
    <col min="13578" max="13578" width="34.140625" style="21" customWidth="1"/>
    <col min="13579" max="13579" width="16" style="21" customWidth="1"/>
    <col min="13580" max="13580" width="15.7109375" style="21" customWidth="1"/>
    <col min="13581" max="13581" width="17.42578125" style="21" customWidth="1"/>
    <col min="13582" max="13582" width="10.7109375" style="21" customWidth="1"/>
    <col min="13583" max="13583" width="13" style="21" customWidth="1"/>
    <col min="13584" max="13584" width="16.7109375" style="21" customWidth="1"/>
    <col min="13585" max="13825" width="9.140625" style="21"/>
    <col min="13826" max="13826" width="35.5703125" style="21" customWidth="1"/>
    <col min="13827" max="13827" width="23" style="21" customWidth="1"/>
    <col min="13828" max="13828" width="17.7109375" style="21" customWidth="1"/>
    <col min="13829" max="13829" width="18.42578125" style="21" customWidth="1"/>
    <col min="13830" max="13831" width="13.140625" style="21" customWidth="1"/>
    <col min="13832" max="13832" width="10.7109375" style="21" customWidth="1"/>
    <col min="13833" max="13833" width="40.85546875" style="21" customWidth="1"/>
    <col min="13834" max="13834" width="34.140625" style="21" customWidth="1"/>
    <col min="13835" max="13835" width="16" style="21" customWidth="1"/>
    <col min="13836" max="13836" width="15.7109375" style="21" customWidth="1"/>
    <col min="13837" max="13837" width="17.42578125" style="21" customWidth="1"/>
    <col min="13838" max="13838" width="10.7109375" style="21" customWidth="1"/>
    <col min="13839" max="13839" width="13" style="21" customWidth="1"/>
    <col min="13840" max="13840" width="16.7109375" style="21" customWidth="1"/>
    <col min="13841" max="14081" width="9.140625" style="21"/>
    <col min="14082" max="14082" width="35.5703125" style="21" customWidth="1"/>
    <col min="14083" max="14083" width="23" style="21" customWidth="1"/>
    <col min="14084" max="14084" width="17.7109375" style="21" customWidth="1"/>
    <col min="14085" max="14085" width="18.42578125" style="21" customWidth="1"/>
    <col min="14086" max="14087" width="13.140625" style="21" customWidth="1"/>
    <col min="14088" max="14088" width="10.7109375" style="21" customWidth="1"/>
    <col min="14089" max="14089" width="40.85546875" style="21" customWidth="1"/>
    <col min="14090" max="14090" width="34.140625" style="21" customWidth="1"/>
    <col min="14091" max="14091" width="16" style="21" customWidth="1"/>
    <col min="14092" max="14092" width="15.7109375" style="21" customWidth="1"/>
    <col min="14093" max="14093" width="17.42578125" style="21" customWidth="1"/>
    <col min="14094" max="14094" width="10.7109375" style="21" customWidth="1"/>
    <col min="14095" max="14095" width="13" style="21" customWidth="1"/>
    <col min="14096" max="14096" width="16.7109375" style="21" customWidth="1"/>
    <col min="14097" max="14337" width="9.140625" style="21"/>
    <col min="14338" max="14338" width="35.5703125" style="21" customWidth="1"/>
    <col min="14339" max="14339" width="23" style="21" customWidth="1"/>
    <col min="14340" max="14340" width="17.7109375" style="21" customWidth="1"/>
    <col min="14341" max="14341" width="18.42578125" style="21" customWidth="1"/>
    <col min="14342" max="14343" width="13.140625" style="21" customWidth="1"/>
    <col min="14344" max="14344" width="10.7109375" style="21" customWidth="1"/>
    <col min="14345" max="14345" width="40.85546875" style="21" customWidth="1"/>
    <col min="14346" max="14346" width="34.140625" style="21" customWidth="1"/>
    <col min="14347" max="14347" width="16" style="21" customWidth="1"/>
    <col min="14348" max="14348" width="15.7109375" style="21" customWidth="1"/>
    <col min="14349" max="14349" width="17.42578125" style="21" customWidth="1"/>
    <col min="14350" max="14350" width="10.7109375" style="21" customWidth="1"/>
    <col min="14351" max="14351" width="13" style="21" customWidth="1"/>
    <col min="14352" max="14352" width="16.7109375" style="21" customWidth="1"/>
    <col min="14353" max="14593" width="9.140625" style="21"/>
    <col min="14594" max="14594" width="35.5703125" style="21" customWidth="1"/>
    <col min="14595" max="14595" width="23" style="21" customWidth="1"/>
    <col min="14596" max="14596" width="17.7109375" style="21" customWidth="1"/>
    <col min="14597" max="14597" width="18.42578125" style="21" customWidth="1"/>
    <col min="14598" max="14599" width="13.140625" style="21" customWidth="1"/>
    <col min="14600" max="14600" width="10.7109375" style="21" customWidth="1"/>
    <col min="14601" max="14601" width="40.85546875" style="21" customWidth="1"/>
    <col min="14602" max="14602" width="34.140625" style="21" customWidth="1"/>
    <col min="14603" max="14603" width="16" style="21" customWidth="1"/>
    <col min="14604" max="14604" width="15.7109375" style="21" customWidth="1"/>
    <col min="14605" max="14605" width="17.42578125" style="21" customWidth="1"/>
    <col min="14606" max="14606" width="10.7109375" style="21" customWidth="1"/>
    <col min="14607" max="14607" width="13" style="21" customWidth="1"/>
    <col min="14608" max="14608" width="16.7109375" style="21" customWidth="1"/>
    <col min="14609" max="14849" width="9.140625" style="21"/>
    <col min="14850" max="14850" width="35.5703125" style="21" customWidth="1"/>
    <col min="14851" max="14851" width="23" style="21" customWidth="1"/>
    <col min="14852" max="14852" width="17.7109375" style="21" customWidth="1"/>
    <col min="14853" max="14853" width="18.42578125" style="21" customWidth="1"/>
    <col min="14854" max="14855" width="13.140625" style="21" customWidth="1"/>
    <col min="14856" max="14856" width="10.7109375" style="21" customWidth="1"/>
    <col min="14857" max="14857" width="40.85546875" style="21" customWidth="1"/>
    <col min="14858" max="14858" width="34.140625" style="21" customWidth="1"/>
    <col min="14859" max="14859" width="16" style="21" customWidth="1"/>
    <col min="14860" max="14860" width="15.7109375" style="21" customWidth="1"/>
    <col min="14861" max="14861" width="17.42578125" style="21" customWidth="1"/>
    <col min="14862" max="14862" width="10.7109375" style="21" customWidth="1"/>
    <col min="14863" max="14863" width="13" style="21" customWidth="1"/>
    <col min="14864" max="14864" width="16.7109375" style="21" customWidth="1"/>
    <col min="14865" max="15105" width="9.140625" style="21"/>
    <col min="15106" max="15106" width="35.5703125" style="21" customWidth="1"/>
    <col min="15107" max="15107" width="23" style="21" customWidth="1"/>
    <col min="15108" max="15108" width="17.7109375" style="21" customWidth="1"/>
    <col min="15109" max="15109" width="18.42578125" style="21" customWidth="1"/>
    <col min="15110" max="15111" width="13.140625" style="21" customWidth="1"/>
    <col min="15112" max="15112" width="10.7109375" style="21" customWidth="1"/>
    <col min="15113" max="15113" width="40.85546875" style="21" customWidth="1"/>
    <col min="15114" max="15114" width="34.140625" style="21" customWidth="1"/>
    <col min="15115" max="15115" width="16" style="21" customWidth="1"/>
    <col min="15116" max="15116" width="15.7109375" style="21" customWidth="1"/>
    <col min="15117" max="15117" width="17.42578125" style="21" customWidth="1"/>
    <col min="15118" max="15118" width="10.7109375" style="21" customWidth="1"/>
    <col min="15119" max="15119" width="13" style="21" customWidth="1"/>
    <col min="15120" max="15120" width="16.7109375" style="21" customWidth="1"/>
    <col min="15121" max="15361" width="9.140625" style="21"/>
    <col min="15362" max="15362" width="35.5703125" style="21" customWidth="1"/>
    <col min="15363" max="15363" width="23" style="21" customWidth="1"/>
    <col min="15364" max="15364" width="17.7109375" style="21" customWidth="1"/>
    <col min="15365" max="15365" width="18.42578125" style="21" customWidth="1"/>
    <col min="15366" max="15367" width="13.140625" style="21" customWidth="1"/>
    <col min="15368" max="15368" width="10.7109375" style="21" customWidth="1"/>
    <col min="15369" max="15369" width="40.85546875" style="21" customWidth="1"/>
    <col min="15370" max="15370" width="34.140625" style="21" customWidth="1"/>
    <col min="15371" max="15371" width="16" style="21" customWidth="1"/>
    <col min="15372" max="15372" width="15.7109375" style="21" customWidth="1"/>
    <col min="15373" max="15373" width="17.42578125" style="21" customWidth="1"/>
    <col min="15374" max="15374" width="10.7109375" style="21" customWidth="1"/>
    <col min="15375" max="15375" width="13" style="21" customWidth="1"/>
    <col min="15376" max="15376" width="16.7109375" style="21" customWidth="1"/>
    <col min="15377" max="15617" width="9.140625" style="21"/>
    <col min="15618" max="15618" width="35.5703125" style="21" customWidth="1"/>
    <col min="15619" max="15619" width="23" style="21" customWidth="1"/>
    <col min="15620" max="15620" width="17.7109375" style="21" customWidth="1"/>
    <col min="15621" max="15621" width="18.42578125" style="21" customWidth="1"/>
    <col min="15622" max="15623" width="13.140625" style="21" customWidth="1"/>
    <col min="15624" max="15624" width="10.7109375" style="21" customWidth="1"/>
    <col min="15625" max="15625" width="40.85546875" style="21" customWidth="1"/>
    <col min="15626" max="15626" width="34.140625" style="21" customWidth="1"/>
    <col min="15627" max="15627" width="16" style="21" customWidth="1"/>
    <col min="15628" max="15628" width="15.7109375" style="21" customWidth="1"/>
    <col min="15629" max="15629" width="17.42578125" style="21" customWidth="1"/>
    <col min="15630" max="15630" width="10.7109375" style="21" customWidth="1"/>
    <col min="15631" max="15631" width="13" style="21" customWidth="1"/>
    <col min="15632" max="15632" width="16.7109375" style="21" customWidth="1"/>
    <col min="15633" max="15873" width="9.140625" style="21"/>
    <col min="15874" max="15874" width="35.5703125" style="21" customWidth="1"/>
    <col min="15875" max="15875" width="23" style="21" customWidth="1"/>
    <col min="15876" max="15876" width="17.7109375" style="21" customWidth="1"/>
    <col min="15877" max="15877" width="18.42578125" style="21" customWidth="1"/>
    <col min="15878" max="15879" width="13.140625" style="21" customWidth="1"/>
    <col min="15880" max="15880" width="10.7109375" style="21" customWidth="1"/>
    <col min="15881" max="15881" width="40.85546875" style="21" customWidth="1"/>
    <col min="15882" max="15882" width="34.140625" style="21" customWidth="1"/>
    <col min="15883" max="15883" width="16" style="21" customWidth="1"/>
    <col min="15884" max="15884" width="15.7109375" style="21" customWidth="1"/>
    <col min="15885" max="15885" width="17.42578125" style="21" customWidth="1"/>
    <col min="15886" max="15886" width="10.7109375" style="21" customWidth="1"/>
    <col min="15887" max="15887" width="13" style="21" customWidth="1"/>
    <col min="15888" max="15888" width="16.7109375" style="21" customWidth="1"/>
    <col min="15889" max="16129" width="9.140625" style="21"/>
    <col min="16130" max="16130" width="35.5703125" style="21" customWidth="1"/>
    <col min="16131" max="16131" width="23" style="21" customWidth="1"/>
    <col min="16132" max="16132" width="17.7109375" style="21" customWidth="1"/>
    <col min="16133" max="16133" width="18.42578125" style="21" customWidth="1"/>
    <col min="16134" max="16135" width="13.140625" style="21" customWidth="1"/>
    <col min="16136" max="16136" width="10.7109375" style="21" customWidth="1"/>
    <col min="16137" max="16137" width="40.85546875" style="21" customWidth="1"/>
    <col min="16138" max="16138" width="34.140625" style="21" customWidth="1"/>
    <col min="16139" max="16139" width="16" style="21" customWidth="1"/>
    <col min="16140" max="16140" width="15.7109375" style="21" customWidth="1"/>
    <col min="16141" max="16141" width="17.42578125" style="21" customWidth="1"/>
    <col min="16142" max="16142" width="10.7109375" style="21" customWidth="1"/>
    <col min="16143" max="16143" width="13" style="21" customWidth="1"/>
    <col min="16144" max="16144" width="16.7109375" style="21" customWidth="1"/>
    <col min="16145" max="16384" width="9.140625" style="21"/>
  </cols>
  <sheetData>
    <row r="2" spans="1:29" ht="57" customHeight="1" x14ac:dyDescent="0.25"/>
    <row r="3" spans="1:29" s="46" customFormat="1" ht="32.25" customHeight="1" x14ac:dyDescent="0.3">
      <c r="A3" s="403" t="s">
        <v>112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</row>
    <row r="4" spans="1:29" s="46" customFormat="1" ht="27" customHeight="1" x14ac:dyDescent="0.3">
      <c r="A4" s="408" t="e">
        <f>#REF!</f>
        <v>#REF!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</row>
    <row r="5" spans="1:29" s="46" customFormat="1" ht="23.25" customHeight="1" x14ac:dyDescent="0.3">
      <c r="A5" s="408" t="s">
        <v>151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</row>
    <row r="6" spans="1:29" ht="23.25" customHeight="1" x14ac:dyDescent="0.25"/>
    <row r="7" spans="1:29" s="99" customFormat="1" ht="52.5" customHeight="1" x14ac:dyDescent="0.25">
      <c r="A7" s="399" t="s">
        <v>70</v>
      </c>
      <c r="B7" s="400" t="s">
        <v>71</v>
      </c>
      <c r="C7" s="400"/>
      <c r="D7" s="123" t="s">
        <v>156</v>
      </c>
      <c r="E7" s="123" t="s">
        <v>157</v>
      </c>
      <c r="F7" s="123" t="s">
        <v>77</v>
      </c>
      <c r="G7" s="98"/>
      <c r="H7" s="399" t="s">
        <v>70</v>
      </c>
      <c r="I7" s="400" t="s">
        <v>72</v>
      </c>
      <c r="J7" s="400"/>
      <c r="K7" s="123" t="s">
        <v>156</v>
      </c>
      <c r="L7" s="123" t="s">
        <v>157</v>
      </c>
      <c r="M7" s="123" t="s">
        <v>77</v>
      </c>
    </row>
    <row r="8" spans="1:29" s="99" customFormat="1" ht="37.9" customHeight="1" x14ac:dyDescent="0.25">
      <c r="A8" s="399"/>
      <c r="B8" s="404" t="s">
        <v>73</v>
      </c>
      <c r="C8" s="404"/>
      <c r="D8" s="129" t="e">
        <f>#REF!</f>
        <v>#REF!</v>
      </c>
      <c r="E8" s="129" t="e">
        <f>#REF!</f>
        <v>#REF!</v>
      </c>
      <c r="F8" s="120">
        <f>IFERROR(E8/D8*100-100,0)</f>
        <v>0</v>
      </c>
      <c r="G8" s="100"/>
      <c r="H8" s="399"/>
      <c r="I8" s="405" t="s">
        <v>143</v>
      </c>
      <c r="J8" s="405"/>
      <c r="K8" s="116"/>
      <c r="L8" s="116"/>
      <c r="M8" s="127">
        <f>IFERROR(L8/K8*100-100,0)</f>
        <v>0</v>
      </c>
      <c r="O8" s="409"/>
      <c r="P8" s="409"/>
      <c r="Q8" s="409"/>
      <c r="R8" s="409"/>
      <c r="S8" s="409"/>
      <c r="T8" s="409"/>
      <c r="U8" s="409"/>
      <c r="V8" s="409"/>
      <c r="W8" s="409"/>
    </row>
    <row r="9" spans="1:29" s="99" customFormat="1" ht="38.450000000000003" customHeight="1" x14ac:dyDescent="0.25">
      <c r="A9" s="399"/>
      <c r="B9" s="404" t="s">
        <v>74</v>
      </c>
      <c r="C9" s="404"/>
      <c r="D9" s="129" t="e">
        <f>#REF!</f>
        <v>#REF!</v>
      </c>
      <c r="E9" s="129" t="e">
        <f>#REF!</f>
        <v>#REF!</v>
      </c>
      <c r="F9" s="120">
        <f t="shared" ref="F9:F13" si="0">IFERROR(E9/D9*100-100,0)</f>
        <v>0</v>
      </c>
      <c r="G9" s="100"/>
      <c r="H9" s="399"/>
      <c r="I9" s="405" t="s">
        <v>113</v>
      </c>
      <c r="J9" s="405"/>
      <c r="K9" s="122"/>
      <c r="L9" s="122"/>
      <c r="M9" s="127">
        <f>IFERROR(L9/K9*100-100,0)</f>
        <v>0</v>
      </c>
    </row>
    <row r="10" spans="1:29" s="99" customFormat="1" ht="43.5" customHeight="1" thickBot="1" x14ac:dyDescent="0.3">
      <c r="A10" s="399"/>
      <c r="B10" s="406" t="s">
        <v>114</v>
      </c>
      <c r="C10" s="406"/>
      <c r="D10" s="129" t="e">
        <f>SUM(D8:D9)</f>
        <v>#REF!</v>
      </c>
      <c r="E10" s="129" t="e">
        <f>SUM(E8:E9)</f>
        <v>#REF!</v>
      </c>
      <c r="F10" s="120">
        <f t="shared" si="0"/>
        <v>0</v>
      </c>
      <c r="G10" s="100"/>
      <c r="H10" s="399"/>
      <c r="I10" s="405" t="s">
        <v>115</v>
      </c>
      <c r="J10" s="405"/>
      <c r="K10" s="128" t="e">
        <f>#REF!</f>
        <v>#REF!</v>
      </c>
      <c r="L10" s="128" t="e">
        <f>#REF!</f>
        <v>#REF!</v>
      </c>
      <c r="M10" s="127">
        <f>IFERROR(L10/K10*100-100,0)</f>
        <v>0</v>
      </c>
    </row>
    <row r="11" spans="1:29" s="99" customFormat="1" ht="28.5" customHeight="1" thickBot="1" x14ac:dyDescent="0.3">
      <c r="A11" s="399"/>
      <c r="B11" s="404" t="s">
        <v>116</v>
      </c>
      <c r="C11" s="404"/>
      <c r="D11" s="129" t="e">
        <f>#REF!</f>
        <v>#REF!</v>
      </c>
      <c r="E11" s="129" t="e">
        <f>#REF!</f>
        <v>#REF!</v>
      </c>
      <c r="F11" s="120">
        <f t="shared" si="0"/>
        <v>0</v>
      </c>
      <c r="G11" s="100"/>
      <c r="H11" s="407"/>
      <c r="I11" s="407"/>
      <c r="J11" s="98"/>
      <c r="K11" s="101"/>
      <c r="L11" s="101"/>
      <c r="M11" s="102"/>
      <c r="P11" s="103"/>
    </row>
    <row r="12" spans="1:29" s="99" customFormat="1" ht="29.25" customHeight="1" x14ac:dyDescent="0.25">
      <c r="A12" s="399"/>
      <c r="B12" s="404" t="s">
        <v>117</v>
      </c>
      <c r="C12" s="404"/>
      <c r="D12" s="129" t="e">
        <f>#REF!</f>
        <v>#REF!</v>
      </c>
      <c r="E12" s="129" t="e">
        <f>#REF!</f>
        <v>#REF!</v>
      </c>
      <c r="F12" s="120">
        <f t="shared" si="0"/>
        <v>0</v>
      </c>
      <c r="G12" s="100"/>
      <c r="H12" s="407"/>
      <c r="I12" s="407"/>
      <c r="J12" s="98"/>
      <c r="K12" s="102"/>
      <c r="L12" s="102"/>
      <c r="M12" s="102"/>
    </row>
    <row r="13" spans="1:29" s="99" customFormat="1" ht="30.75" customHeight="1" x14ac:dyDescent="0.25">
      <c r="A13" s="399"/>
      <c r="B13" s="352" t="s">
        <v>118</v>
      </c>
      <c r="C13" s="352"/>
      <c r="D13" s="126" t="e">
        <f>D10-D11-D12</f>
        <v>#REF!</v>
      </c>
      <c r="E13" s="126" t="e">
        <f>E10-E11-E12</f>
        <v>#REF!</v>
      </c>
      <c r="F13" s="120">
        <f t="shared" si="0"/>
        <v>0</v>
      </c>
      <c r="G13" s="104"/>
      <c r="H13" s="105"/>
      <c r="I13" s="105"/>
      <c r="J13" s="98"/>
      <c r="K13" s="102"/>
      <c r="L13" s="106"/>
      <c r="M13" s="102"/>
      <c r="N13" s="398"/>
      <c r="O13" s="398"/>
      <c r="P13" s="398"/>
    </row>
    <row r="14" spans="1:29" s="109" customFormat="1" ht="15.75" x14ac:dyDescent="0.25">
      <c r="A14" s="107"/>
      <c r="B14" s="45"/>
      <c r="C14" s="45"/>
      <c r="D14" s="104"/>
      <c r="E14" s="104"/>
      <c r="F14" s="102"/>
      <c r="G14" s="104"/>
      <c r="H14" s="105"/>
      <c r="I14" s="105"/>
      <c r="J14" s="98"/>
      <c r="K14" s="102"/>
      <c r="L14" s="106"/>
      <c r="M14" s="102"/>
      <c r="N14" s="108"/>
      <c r="O14" s="108"/>
      <c r="P14" s="108"/>
    </row>
    <row r="15" spans="1:29" s="99" customFormat="1" ht="43.5" customHeight="1" x14ac:dyDescent="0.25">
      <c r="A15" s="399" t="s">
        <v>119</v>
      </c>
      <c r="B15" s="400" t="s">
        <v>78</v>
      </c>
      <c r="C15" s="400"/>
      <c r="D15" s="123" t="s">
        <v>158</v>
      </c>
      <c r="E15" s="123" t="s">
        <v>155</v>
      </c>
      <c r="F15" s="123" t="s">
        <v>77</v>
      </c>
      <c r="G15" s="104"/>
      <c r="H15" s="400" t="s">
        <v>78</v>
      </c>
      <c r="I15" s="400"/>
      <c r="J15" s="400"/>
      <c r="K15" s="123" t="s">
        <v>158</v>
      </c>
      <c r="L15" s="123" t="s">
        <v>155</v>
      </c>
      <c r="M15" s="123" t="s">
        <v>77</v>
      </c>
      <c r="N15" s="110"/>
      <c r="O15" s="110"/>
      <c r="P15" s="110"/>
    </row>
    <row r="16" spans="1:29" s="99" customFormat="1" ht="40.5" customHeight="1" x14ac:dyDescent="0.25">
      <c r="A16" s="399"/>
      <c r="B16" s="401" t="s">
        <v>120</v>
      </c>
      <c r="C16" s="111" t="s">
        <v>75</v>
      </c>
      <c r="D16" s="115"/>
      <c r="E16" s="116"/>
      <c r="F16" s="127">
        <f>IFERROR(E16/D16*100-100,0)</f>
        <v>0</v>
      </c>
      <c r="G16" s="104"/>
      <c r="H16" s="401" t="s">
        <v>121</v>
      </c>
      <c r="I16" s="401"/>
      <c r="J16" s="111" t="s">
        <v>75</v>
      </c>
      <c r="K16" s="116">
        <f>(K8-K9)</f>
        <v>0</v>
      </c>
      <c r="L16" s="116">
        <f>(L8-L9)</f>
        <v>0</v>
      </c>
      <c r="M16" s="127">
        <f>IFERROR(L16/K16*100-100,0)</f>
        <v>0</v>
      </c>
      <c r="O16" s="410"/>
      <c r="P16" s="410"/>
      <c r="Q16" s="410"/>
      <c r="R16" s="410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</row>
    <row r="17" spans="1:29" s="99" customFormat="1" ht="36.6" customHeight="1" x14ac:dyDescent="0.25">
      <c r="A17" s="399"/>
      <c r="B17" s="401"/>
      <c r="C17" s="113" t="s">
        <v>159</v>
      </c>
      <c r="D17" s="112">
        <f>IFERROR(D16/$D$13,0)</f>
        <v>0</v>
      </c>
      <c r="E17" s="112">
        <f>IFERROR(E16/$E$13,0)</f>
        <v>0</v>
      </c>
      <c r="F17" s="127">
        <f>(E17-D17)*100</f>
        <v>0</v>
      </c>
      <c r="G17" s="104"/>
      <c r="H17" s="401"/>
      <c r="I17" s="401"/>
      <c r="J17" s="113" t="s">
        <v>76</v>
      </c>
      <c r="K17" s="114">
        <f>IFERROR(K16/K10,)</f>
        <v>0</v>
      </c>
      <c r="L17" s="114">
        <f>IFERROR(L16/L10,)</f>
        <v>0</v>
      </c>
      <c r="M17" s="127">
        <f>(L17-K17)*100</f>
        <v>0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</row>
    <row r="18" spans="1:29" s="99" customFormat="1" ht="28.5" customHeight="1" x14ac:dyDescent="0.25">
      <c r="A18" s="399"/>
      <c r="B18" s="401" t="s">
        <v>122</v>
      </c>
      <c r="C18" s="111" t="s">
        <v>75</v>
      </c>
      <c r="D18" s="115"/>
      <c r="E18" s="116"/>
      <c r="F18" s="127">
        <f>IFERROR(E18/D18*100-100,0)</f>
        <v>0</v>
      </c>
      <c r="G18" s="104"/>
      <c r="H18" s="401" t="s">
        <v>123</v>
      </c>
      <c r="I18" s="401"/>
      <c r="J18" s="111" t="s">
        <v>75</v>
      </c>
      <c r="K18" s="116"/>
      <c r="L18" s="116"/>
      <c r="M18" s="127">
        <f>IFERROR(L18/K18*100-100,0)</f>
        <v>0</v>
      </c>
    </row>
    <row r="19" spans="1:29" s="99" customFormat="1" ht="32.450000000000003" customHeight="1" x14ac:dyDescent="0.25">
      <c r="A19" s="399"/>
      <c r="B19" s="401"/>
      <c r="C19" s="113" t="s">
        <v>76</v>
      </c>
      <c r="D19" s="112">
        <f>IFERROR(D18/$D$13,0)</f>
        <v>0</v>
      </c>
      <c r="E19" s="112">
        <f>IFERROR(E18/$E$13,0)</f>
        <v>0</v>
      </c>
      <c r="F19" s="127">
        <f>(E19-D19)*100</f>
        <v>0</v>
      </c>
      <c r="G19" s="104"/>
      <c r="H19" s="401"/>
      <c r="I19" s="401"/>
      <c r="J19" s="113" t="s">
        <v>76</v>
      </c>
      <c r="K19" s="114">
        <f>IFERROR(K18/K8,)</f>
        <v>0</v>
      </c>
      <c r="L19" s="114">
        <f>IFERROR(L18/L8,)</f>
        <v>0</v>
      </c>
      <c r="M19" s="127">
        <f>(L19-K19)*100</f>
        <v>0</v>
      </c>
    </row>
    <row r="20" spans="1:29" s="99" customFormat="1" ht="28.5" customHeight="1" x14ac:dyDescent="0.25">
      <c r="A20" s="399"/>
      <c r="B20" s="401" t="s">
        <v>124</v>
      </c>
      <c r="C20" s="111" t="s">
        <v>75</v>
      </c>
      <c r="D20" s="115"/>
      <c r="E20" s="116"/>
      <c r="F20" s="127">
        <f>IFERROR(E20/D20*100-100,0)</f>
        <v>0</v>
      </c>
      <c r="G20" s="104"/>
      <c r="N20" s="107"/>
    </row>
    <row r="21" spans="1:29" s="99" customFormat="1" ht="32.25" customHeight="1" x14ac:dyDescent="0.25">
      <c r="A21" s="399"/>
      <c r="B21" s="401"/>
      <c r="C21" s="113" t="s">
        <v>76</v>
      </c>
      <c r="D21" s="112">
        <f>IFERROR(D20/$D$13,0)</f>
        <v>0</v>
      </c>
      <c r="E21" s="112">
        <f>IFERROR(E20/$E$13,0)</f>
        <v>0</v>
      </c>
      <c r="F21" s="127">
        <f>(E21-D21)*100</f>
        <v>0</v>
      </c>
      <c r="G21" s="104"/>
    </row>
    <row r="22" spans="1:29" s="99" customFormat="1" ht="27" customHeight="1" x14ac:dyDescent="0.25">
      <c r="A22" s="399"/>
      <c r="B22" s="401" t="s">
        <v>125</v>
      </c>
      <c r="C22" s="111" t="s">
        <v>75</v>
      </c>
      <c r="D22" s="117"/>
      <c r="E22" s="115"/>
      <c r="F22" s="127">
        <f>IFERROR(E22/D22*100-100,0)</f>
        <v>0</v>
      </c>
      <c r="G22" s="402"/>
      <c r="H22" s="402"/>
      <c r="I22" s="402"/>
    </row>
    <row r="23" spans="1:29" s="99" customFormat="1" ht="33" customHeight="1" x14ac:dyDescent="0.25">
      <c r="A23" s="399"/>
      <c r="B23" s="401"/>
      <c r="C23" s="113" t="s">
        <v>76</v>
      </c>
      <c r="D23" s="112">
        <f>IFERROR(D22/$D$13,0)</f>
        <v>0</v>
      </c>
      <c r="E23" s="112">
        <f>IFERROR(E22/$E$13,0)</f>
        <v>0</v>
      </c>
      <c r="F23" s="127">
        <f>(E23-D23)*100</f>
        <v>0</v>
      </c>
      <c r="G23" s="104"/>
    </row>
    <row r="24" spans="1:29" s="99" customFormat="1" ht="23.25" customHeight="1" x14ac:dyDescent="0.25">
      <c r="A24" s="399"/>
      <c r="B24" s="401" t="s">
        <v>126</v>
      </c>
      <c r="C24" s="111" t="s">
        <v>75</v>
      </c>
      <c r="D24" s="115"/>
      <c r="E24" s="116"/>
      <c r="F24" s="127">
        <f>IFERROR(E24/D24*100-100,0)</f>
        <v>0</v>
      </c>
      <c r="G24" s="104"/>
    </row>
    <row r="25" spans="1:29" s="99" customFormat="1" ht="37.5" customHeight="1" x14ac:dyDescent="0.25">
      <c r="A25" s="399"/>
      <c r="B25" s="401"/>
      <c r="C25" s="113" t="s">
        <v>76</v>
      </c>
      <c r="D25" s="112">
        <f>IFERROR(D24/$D$13,0)</f>
        <v>0</v>
      </c>
      <c r="E25" s="112">
        <f>IFERROR(E24/$E$13,0)</f>
        <v>0</v>
      </c>
      <c r="F25" s="127">
        <f>(E25-D25)*100</f>
        <v>0</v>
      </c>
      <c r="G25" s="104"/>
    </row>
    <row r="26" spans="1:29" s="99" customFormat="1" ht="29.25" customHeight="1" x14ac:dyDescent="0.25">
      <c r="A26" s="399"/>
      <c r="B26" s="401" t="s">
        <v>127</v>
      </c>
      <c r="C26" s="111" t="s">
        <v>75</v>
      </c>
      <c r="D26" s="115"/>
      <c r="E26" s="116"/>
      <c r="F26" s="127">
        <f>IFERROR(E26/D26*100-100,0)</f>
        <v>0</v>
      </c>
      <c r="G26" s="104"/>
    </row>
    <row r="27" spans="1:29" s="99" customFormat="1" ht="31.5" customHeight="1" x14ac:dyDescent="0.25">
      <c r="A27" s="399"/>
      <c r="B27" s="401"/>
      <c r="C27" s="113" t="s">
        <v>76</v>
      </c>
      <c r="D27" s="112">
        <f>IFERROR(D26/$D$13,0)</f>
        <v>0</v>
      </c>
      <c r="E27" s="112">
        <f>IFERROR(E26/$E$13,0)</f>
        <v>0</v>
      </c>
      <c r="F27" s="127">
        <f>(E27-D27)*100</f>
        <v>0</v>
      </c>
      <c r="G27" s="104"/>
    </row>
    <row r="28" spans="1:29" x14ac:dyDescent="0.25">
      <c r="B28" s="51"/>
    </row>
    <row r="29" spans="1:29" ht="27" customHeight="1" x14ac:dyDescent="0.25">
      <c r="A29" s="396" t="s">
        <v>128</v>
      </c>
      <c r="B29" s="396"/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</row>
    <row r="30" spans="1:29" x14ac:dyDescent="0.25">
      <c r="A30" s="397"/>
      <c r="B30" s="397"/>
      <c r="C30" s="397"/>
      <c r="D30" s="397"/>
      <c r="E30" s="397"/>
      <c r="F30" s="397"/>
      <c r="G30" s="397"/>
      <c r="H30" s="397"/>
      <c r="I30" s="397"/>
      <c r="J30" s="397"/>
      <c r="K30" s="397"/>
      <c r="L30" s="397"/>
      <c r="M30" s="397"/>
    </row>
    <row r="31" spans="1:29" x14ac:dyDescent="0.25">
      <c r="A31" s="397"/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</row>
    <row r="32" spans="1:29" x14ac:dyDescent="0.25">
      <c r="A32" s="397"/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</row>
    <row r="33" spans="1:13" x14ac:dyDescent="0.25">
      <c r="A33" s="397"/>
      <c r="B33" s="397"/>
      <c r="C33" s="397"/>
      <c r="D33" s="397"/>
      <c r="E33" s="397"/>
      <c r="F33" s="397"/>
      <c r="G33" s="397"/>
      <c r="H33" s="397"/>
      <c r="I33" s="397"/>
      <c r="J33" s="397"/>
      <c r="K33" s="397"/>
      <c r="L33" s="397"/>
      <c r="M33" s="397"/>
    </row>
    <row r="34" spans="1:13" x14ac:dyDescent="0.25">
      <c r="A34" s="397"/>
      <c r="B34" s="397"/>
      <c r="C34" s="397"/>
      <c r="D34" s="397"/>
      <c r="E34" s="397"/>
      <c r="F34" s="397"/>
      <c r="G34" s="397"/>
      <c r="H34" s="397"/>
      <c r="I34" s="397"/>
      <c r="J34" s="397"/>
      <c r="K34" s="397"/>
      <c r="L34" s="397"/>
      <c r="M34" s="397"/>
    </row>
    <row r="35" spans="1:13" x14ac:dyDescent="0.25">
      <c r="A35" s="397"/>
      <c r="B35" s="397"/>
      <c r="C35" s="397"/>
      <c r="D35" s="397"/>
      <c r="E35" s="397"/>
      <c r="F35" s="397"/>
      <c r="G35" s="397"/>
      <c r="H35" s="397"/>
      <c r="I35" s="397"/>
      <c r="J35" s="397"/>
      <c r="K35" s="397"/>
      <c r="L35" s="397"/>
      <c r="M35" s="397"/>
    </row>
    <row r="36" spans="1:13" x14ac:dyDescent="0.25">
      <c r="A36" s="397"/>
      <c r="B36" s="397"/>
      <c r="C36" s="397"/>
      <c r="D36" s="397"/>
      <c r="E36" s="397"/>
      <c r="F36" s="397"/>
      <c r="G36" s="397"/>
      <c r="H36" s="397"/>
      <c r="I36" s="397"/>
      <c r="J36" s="397"/>
      <c r="K36" s="397"/>
      <c r="L36" s="397"/>
      <c r="M36" s="397"/>
    </row>
    <row r="37" spans="1:13" x14ac:dyDescent="0.25">
      <c r="A37" s="397"/>
      <c r="B37" s="397"/>
      <c r="C37" s="397"/>
      <c r="D37" s="397"/>
      <c r="E37" s="397"/>
      <c r="F37" s="397"/>
      <c r="G37" s="397"/>
      <c r="H37" s="397"/>
      <c r="I37" s="397"/>
      <c r="J37" s="397"/>
      <c r="K37" s="397"/>
      <c r="L37" s="397"/>
      <c r="M37" s="397"/>
    </row>
  </sheetData>
  <mergeCells count="34">
    <mergeCell ref="O8:W8"/>
    <mergeCell ref="O16:R16"/>
    <mergeCell ref="A3:M3"/>
    <mergeCell ref="A7:A13"/>
    <mergeCell ref="B7:C7"/>
    <mergeCell ref="H7:H10"/>
    <mergeCell ref="I7:J7"/>
    <mergeCell ref="B8:C8"/>
    <mergeCell ref="I8:J8"/>
    <mergeCell ref="B9:C9"/>
    <mergeCell ref="I9:J9"/>
    <mergeCell ref="B10:C10"/>
    <mergeCell ref="I10:J10"/>
    <mergeCell ref="B11:C11"/>
    <mergeCell ref="H11:I12"/>
    <mergeCell ref="A4:M4"/>
    <mergeCell ref="B12:C12"/>
    <mergeCell ref="A5:M5"/>
    <mergeCell ref="A29:M29"/>
    <mergeCell ref="A30:M37"/>
    <mergeCell ref="N13:P13"/>
    <mergeCell ref="A15:A27"/>
    <mergeCell ref="B15:C15"/>
    <mergeCell ref="H15:J15"/>
    <mergeCell ref="B16:B17"/>
    <mergeCell ref="H16:I17"/>
    <mergeCell ref="B18:B19"/>
    <mergeCell ref="H18:I19"/>
    <mergeCell ref="B20:B21"/>
    <mergeCell ref="B13:C13"/>
    <mergeCell ref="B22:B23"/>
    <mergeCell ref="G22:I22"/>
    <mergeCell ref="B24:B25"/>
    <mergeCell ref="B26:B27"/>
  </mergeCells>
  <pageMargins left="0.51181102362204722" right="0.51181102362204722" top="0.35433070866141736" bottom="0.78740157480314965" header="0.31496062992125984" footer="0.31496062992125984"/>
  <pageSetup paperSize="9" scale="50" fitToHeight="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3:L35"/>
  <sheetViews>
    <sheetView showGridLines="0" topLeftCell="A13" zoomScale="80" zoomScaleNormal="80" zoomScaleSheetLayoutView="80" workbookViewId="0">
      <selection activeCell="B33" sqref="B33:F33"/>
    </sheetView>
  </sheetViews>
  <sheetFormatPr defaultRowHeight="15" x14ac:dyDescent="0.25"/>
  <cols>
    <col min="1" max="1" width="0.85546875" customWidth="1"/>
    <col min="2" max="2" width="56.5703125" bestFit="1" customWidth="1"/>
    <col min="3" max="3" width="9.85546875" customWidth="1"/>
    <col min="4" max="4" width="37" customWidth="1"/>
    <col min="5" max="5" width="9.85546875" customWidth="1"/>
    <col min="6" max="6" width="41.85546875" customWidth="1"/>
    <col min="12" max="12" width="25.7109375" hidden="1" customWidth="1"/>
  </cols>
  <sheetData>
    <row r="3" spans="2:12" ht="34.5" customHeight="1" x14ac:dyDescent="0.25"/>
    <row r="4" spans="2:12" ht="43.5" customHeight="1" x14ac:dyDescent="0.3">
      <c r="B4" s="411" t="s">
        <v>131</v>
      </c>
      <c r="C4" s="411"/>
      <c r="D4" s="411"/>
      <c r="E4" s="411"/>
      <c r="F4" s="411"/>
    </row>
    <row r="5" spans="2:12" ht="3" customHeight="1" x14ac:dyDescent="0.25"/>
    <row r="6" spans="2:12" ht="27.75" customHeight="1" x14ac:dyDescent="0.25">
      <c r="B6" s="427" t="s">
        <v>132</v>
      </c>
      <c r="C6" s="428"/>
      <c r="D6" s="428"/>
      <c r="E6" s="428"/>
      <c r="F6" s="429"/>
      <c r="L6" t="s">
        <v>47</v>
      </c>
    </row>
    <row r="7" spans="2:12" s="2" customFormat="1" ht="30" customHeight="1" x14ac:dyDescent="0.25">
      <c r="B7" s="412" t="s">
        <v>130</v>
      </c>
      <c r="C7" s="413"/>
      <c r="D7" s="15"/>
      <c r="E7" s="15"/>
      <c r="F7" s="15"/>
      <c r="G7" s="5"/>
      <c r="H7" s="5"/>
      <c r="I7" s="5"/>
      <c r="J7" s="5"/>
      <c r="K7" s="5"/>
      <c r="L7" s="2" t="s">
        <v>55</v>
      </c>
    </row>
    <row r="8" spans="2:12" x14ac:dyDescent="0.25">
      <c r="L8" t="s">
        <v>54</v>
      </c>
    </row>
    <row r="9" spans="2:12" s="1" customFormat="1" ht="24" customHeight="1" x14ac:dyDescent="0.25">
      <c r="B9" s="11" t="s">
        <v>31</v>
      </c>
      <c r="C9" s="12"/>
      <c r="D9" s="12"/>
      <c r="E9" s="12"/>
      <c r="F9" s="13"/>
    </row>
    <row r="10" spans="2:12" s="1" customFormat="1" ht="20.25" customHeight="1" x14ac:dyDescent="0.25">
      <c r="B10" s="9" t="s">
        <v>28</v>
      </c>
      <c r="C10" s="424"/>
      <c r="D10" s="425"/>
      <c r="E10" s="425"/>
      <c r="F10" s="426"/>
    </row>
    <row r="11" spans="2:12" s="1" customFormat="1" ht="33" customHeight="1" x14ac:dyDescent="0.25">
      <c r="B11" s="7" t="s">
        <v>29</v>
      </c>
      <c r="C11" s="424"/>
      <c r="D11" s="425"/>
      <c r="E11" s="425"/>
      <c r="F11" s="426"/>
    </row>
    <row r="12" spans="2:12" s="1" customFormat="1" ht="20.25" customHeight="1" x14ac:dyDescent="0.25">
      <c r="B12" s="9" t="s">
        <v>67</v>
      </c>
      <c r="C12" s="424"/>
      <c r="D12" s="425"/>
      <c r="E12" s="425"/>
      <c r="F12" s="426"/>
    </row>
    <row r="13" spans="2:12" s="1" customFormat="1" ht="30" customHeight="1" x14ac:dyDescent="0.25">
      <c r="B13" s="9" t="s">
        <v>68</v>
      </c>
      <c r="C13" s="424"/>
      <c r="D13" s="425"/>
      <c r="E13" s="425"/>
      <c r="F13" s="426"/>
    </row>
    <row r="14" spans="2:12" s="1" customFormat="1" ht="27" customHeight="1" x14ac:dyDescent="0.25">
      <c r="B14" s="9" t="s">
        <v>30</v>
      </c>
      <c r="C14" s="424"/>
      <c r="D14" s="425"/>
      <c r="E14" s="425"/>
      <c r="F14" s="426"/>
    </row>
    <row r="15" spans="2:12" s="1" customFormat="1" ht="26.25" customHeight="1" x14ac:dyDescent="0.25">
      <c r="B15" s="9" t="s">
        <v>69</v>
      </c>
      <c r="C15" s="424"/>
      <c r="D15" s="425"/>
      <c r="E15" s="425"/>
      <c r="F15" s="426"/>
    </row>
    <row r="16" spans="2:12" s="1" customFormat="1" x14ac:dyDescent="0.25">
      <c r="B16" s="10"/>
      <c r="C16" s="10"/>
      <c r="D16" s="10"/>
      <c r="E16" s="10"/>
      <c r="F16" s="10"/>
    </row>
    <row r="17" spans="2:10" s="1" customFormat="1" ht="24" customHeight="1" x14ac:dyDescent="0.25">
      <c r="B17" s="11" t="s">
        <v>32</v>
      </c>
      <c r="C17" s="12"/>
      <c r="D17" s="12"/>
      <c r="E17" s="12"/>
      <c r="F17" s="13"/>
    </row>
    <row r="18" spans="2:10" s="1" customFormat="1" ht="14.25" customHeight="1" x14ac:dyDescent="0.25">
      <c r="B18" s="17" t="s">
        <v>57</v>
      </c>
      <c r="C18" s="14"/>
      <c r="D18" s="14"/>
      <c r="E18" s="14"/>
      <c r="F18" s="14"/>
    </row>
    <row r="19" spans="2:10" s="1" customFormat="1" ht="33" customHeight="1" x14ac:dyDescent="0.25">
      <c r="B19" s="8" t="s">
        <v>58</v>
      </c>
      <c r="C19" s="417"/>
      <c r="D19" s="418"/>
      <c r="E19" s="418"/>
      <c r="F19" s="419"/>
    </row>
    <row r="20" spans="2:10" s="1" customFormat="1" ht="15.75" customHeight="1" x14ac:dyDescent="0.25">
      <c r="B20" s="18" t="s">
        <v>56</v>
      </c>
      <c r="C20" s="420"/>
      <c r="D20" s="421"/>
      <c r="E20" s="421"/>
      <c r="F20" s="422"/>
      <c r="G20" s="119"/>
      <c r="H20" s="119" t="s">
        <v>144</v>
      </c>
      <c r="I20" s="119"/>
      <c r="J20" s="119"/>
    </row>
    <row r="21" spans="2:10" s="1" customFormat="1" ht="33" customHeight="1" x14ac:dyDescent="0.25">
      <c r="B21" s="8" t="s">
        <v>59</v>
      </c>
      <c r="C21" s="417"/>
      <c r="D21" s="418"/>
      <c r="E21" s="418"/>
      <c r="F21" s="419"/>
    </row>
    <row r="22" spans="2:10" s="1" customFormat="1" ht="15.75" customHeight="1" x14ac:dyDescent="0.25">
      <c r="B22" s="18" t="s">
        <v>56</v>
      </c>
      <c r="C22" s="420"/>
      <c r="D22" s="421"/>
      <c r="E22" s="421"/>
      <c r="F22" s="422"/>
    </row>
    <row r="23" spans="2:10" s="1" customFormat="1" ht="33" customHeight="1" x14ac:dyDescent="0.25">
      <c r="B23" s="8" t="s">
        <v>60</v>
      </c>
      <c r="C23" s="417"/>
      <c r="D23" s="418"/>
      <c r="E23" s="418"/>
      <c r="F23" s="419"/>
    </row>
    <row r="24" spans="2:10" s="1" customFormat="1" ht="15.75" customHeight="1" x14ac:dyDescent="0.25">
      <c r="B24" s="18" t="s">
        <v>56</v>
      </c>
      <c r="C24" s="420"/>
      <c r="D24" s="421"/>
      <c r="E24" s="421"/>
      <c r="F24" s="422"/>
    </row>
    <row r="25" spans="2:10" s="1" customFormat="1" ht="33" customHeight="1" x14ac:dyDescent="0.25">
      <c r="B25" s="121" t="s">
        <v>61</v>
      </c>
      <c r="C25" s="417"/>
      <c r="D25" s="418"/>
      <c r="E25" s="418"/>
      <c r="F25" s="419"/>
    </row>
    <row r="26" spans="2:10" s="1" customFormat="1" ht="25.5" customHeight="1" x14ac:dyDescent="0.25">
      <c r="B26" s="9" t="s">
        <v>62</v>
      </c>
      <c r="C26" s="9" t="s">
        <v>0</v>
      </c>
      <c r="D26" s="19"/>
      <c r="E26" s="9" t="s">
        <v>1</v>
      </c>
      <c r="F26" s="19"/>
    </row>
    <row r="27" spans="2:10" s="1" customFormat="1" x14ac:dyDescent="0.25">
      <c r="B27" s="423"/>
      <c r="C27" s="423"/>
      <c r="D27" s="423"/>
      <c r="E27" s="423"/>
      <c r="F27" s="423"/>
    </row>
    <row r="28" spans="2:10" s="1" customFormat="1" ht="24" customHeight="1" x14ac:dyDescent="0.25">
      <c r="B28" s="11" t="s">
        <v>65</v>
      </c>
      <c r="C28" s="12"/>
      <c r="D28" s="12"/>
      <c r="E28" s="12"/>
      <c r="F28" s="13"/>
    </row>
    <row r="29" spans="2:10" s="1" customFormat="1" ht="20.100000000000001" customHeight="1" x14ac:dyDescent="0.25">
      <c r="B29" s="9" t="s">
        <v>33</v>
      </c>
      <c r="C29" s="432"/>
      <c r="D29" s="432"/>
      <c r="E29" s="432"/>
      <c r="F29" s="432"/>
    </row>
    <row r="30" spans="2:10" s="1" customFormat="1" ht="20.100000000000001" customHeight="1" x14ac:dyDescent="0.25">
      <c r="B30" s="8" t="s">
        <v>2</v>
      </c>
      <c r="C30" s="20"/>
      <c r="D30" s="9" t="s">
        <v>3</v>
      </c>
      <c r="E30" s="20"/>
      <c r="F30" s="20" t="s">
        <v>51</v>
      </c>
    </row>
    <row r="31" spans="2:10" s="1" customFormat="1" x14ac:dyDescent="0.25">
      <c r="B31" s="431"/>
      <c r="C31" s="431"/>
      <c r="D31" s="431"/>
      <c r="E31" s="431"/>
      <c r="F31" s="431"/>
    </row>
    <row r="32" spans="2:10" s="1" customFormat="1" ht="24" customHeight="1" x14ac:dyDescent="0.25">
      <c r="B32" s="414" t="s">
        <v>81</v>
      </c>
      <c r="C32" s="415"/>
      <c r="D32" s="415"/>
      <c r="E32" s="415"/>
      <c r="F32" s="416"/>
    </row>
    <row r="33" spans="2:6" s="1" customFormat="1" ht="63.75" customHeight="1" x14ac:dyDescent="0.25">
      <c r="B33" s="433"/>
      <c r="C33" s="434"/>
      <c r="D33" s="434"/>
      <c r="E33" s="434"/>
      <c r="F33" s="435"/>
    </row>
    <row r="34" spans="2:6" s="1" customFormat="1" ht="20.100000000000001" customHeight="1" x14ac:dyDescent="0.25">
      <c r="B34" s="430"/>
      <c r="C34" s="430"/>
      <c r="D34" s="430"/>
      <c r="E34" s="430"/>
      <c r="F34" s="430"/>
    </row>
    <row r="35" spans="2:6" s="6" customFormat="1" x14ac:dyDescent="0.25"/>
  </sheetData>
  <sheetProtection formatCells="0" selectLockedCells="1"/>
  <dataConsolidate/>
  <mergeCells count="22">
    <mergeCell ref="B6:F6"/>
    <mergeCell ref="C21:F21"/>
    <mergeCell ref="B34:F34"/>
    <mergeCell ref="B31:F31"/>
    <mergeCell ref="C29:F29"/>
    <mergeCell ref="B33:F33"/>
    <mergeCell ref="B4:F4"/>
    <mergeCell ref="B7:C7"/>
    <mergeCell ref="B32:F32"/>
    <mergeCell ref="C25:F25"/>
    <mergeCell ref="C20:F20"/>
    <mergeCell ref="B27:F27"/>
    <mergeCell ref="C12:F12"/>
    <mergeCell ref="C11:F11"/>
    <mergeCell ref="C23:F23"/>
    <mergeCell ref="C19:F19"/>
    <mergeCell ref="C10:F10"/>
    <mergeCell ref="C22:F22"/>
    <mergeCell ref="C24:F24"/>
    <mergeCell ref="C15:F15"/>
    <mergeCell ref="C14:F14"/>
    <mergeCell ref="C13:F13"/>
  </mergeCells>
  <conditionalFormatting sqref="C20:F20">
    <cfRule type="cellIs" dxfId="2" priority="7" operator="equal">
      <formula>"PREENCHIMENTO AUTOMÁTICO"</formula>
    </cfRule>
  </conditionalFormatting>
  <conditionalFormatting sqref="C22:F22">
    <cfRule type="cellIs" dxfId="1" priority="2" operator="equal">
      <formula>"PREENCHIMENTO AUTOMÁTICO"</formula>
    </cfRule>
  </conditionalFormatting>
  <conditionalFormatting sqref="C24:F24">
    <cfRule type="cellIs" dxfId="0" priority="1" operator="equal">
      <formula>"PREENCHIMENTO AUTOMÁTICO"</formula>
    </cfRule>
  </conditionalFormatting>
  <dataValidations count="2">
    <dataValidation type="list" allowBlank="1" showInputMessage="1" showErrorMessage="1" sqref="C20:F20 C22:F22 C24:F24">
      <formula1>$L$4:$L$8</formula1>
    </dataValidation>
    <dataValidation type="list" allowBlank="1" showInputMessage="1" showErrorMessage="1" sqref="C19:F19 C21:F21 C23:F23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68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"/>
  <sheetViews>
    <sheetView workbookViewId="0">
      <selection activeCell="L31" sqref="L31"/>
    </sheetView>
  </sheetViews>
  <sheetFormatPr defaultRowHeight="15" x14ac:dyDescent="0.25"/>
  <cols>
    <col min="1" max="1" width="13" customWidth="1"/>
    <col min="2" max="2" width="19.85546875" customWidth="1"/>
    <col min="3" max="3" width="48.42578125" customWidth="1"/>
    <col min="4" max="4" width="19.140625" hidden="1" customWidth="1"/>
    <col min="5" max="7" width="0" hidden="1" customWidth="1"/>
    <col min="8" max="8" width="27.140625" customWidth="1"/>
    <col min="9" max="9" width="32.28515625" customWidth="1"/>
    <col min="10" max="10" width="28.5703125" customWidth="1"/>
    <col min="11" max="11" width="27.140625" customWidth="1"/>
    <col min="12" max="12" width="30" customWidth="1"/>
  </cols>
  <sheetData>
    <row r="1" spans="1:12" s="24" customFormat="1" ht="18.75" x14ac:dyDescent="0.3">
      <c r="A1" s="436" t="s">
        <v>132</v>
      </c>
      <c r="B1" s="436"/>
      <c r="C1" s="436"/>
      <c r="D1" s="436"/>
      <c r="E1" s="436"/>
      <c r="F1" s="436"/>
      <c r="G1" s="436"/>
      <c r="H1" s="437" t="s">
        <v>162</v>
      </c>
      <c r="I1" s="437"/>
      <c r="J1" s="437"/>
      <c r="K1" s="437"/>
      <c r="L1" s="437"/>
    </row>
    <row r="2" spans="1:12" s="24" customFormat="1" ht="18.75" x14ac:dyDescent="0.3">
      <c r="A2" s="436" t="s">
        <v>145</v>
      </c>
      <c r="B2" s="436"/>
      <c r="C2" s="436"/>
      <c r="D2" s="436"/>
      <c r="E2" s="436"/>
      <c r="F2" s="436"/>
      <c r="G2" s="436"/>
      <c r="H2" s="437" t="s">
        <v>161</v>
      </c>
      <c r="I2" s="437"/>
      <c r="J2" s="437"/>
      <c r="K2" s="437"/>
      <c r="L2" s="437"/>
    </row>
    <row r="3" spans="1:12" s="24" customFormat="1" ht="18.75" x14ac:dyDescent="0.3">
      <c r="A3" s="436" t="s">
        <v>153</v>
      </c>
      <c r="B3" s="436"/>
      <c r="C3" s="436"/>
      <c r="D3" s="436"/>
      <c r="E3" s="436"/>
      <c r="F3" s="436"/>
      <c r="G3" s="436"/>
      <c r="H3" s="437" t="s">
        <v>163</v>
      </c>
      <c r="I3" s="437"/>
      <c r="J3" s="437"/>
      <c r="K3" s="437"/>
      <c r="L3" s="437"/>
    </row>
    <row r="4" spans="1:12" s="24" customFormat="1" ht="18.75" x14ac:dyDescent="0.3">
      <c r="A4" s="436" t="s">
        <v>146</v>
      </c>
      <c r="B4" s="436"/>
      <c r="C4" s="436"/>
      <c r="D4" s="436"/>
      <c r="E4" s="436"/>
      <c r="F4" s="436"/>
      <c r="G4" s="436"/>
      <c r="H4" s="437" t="s">
        <v>164</v>
      </c>
      <c r="I4" s="437"/>
      <c r="J4" s="437"/>
      <c r="K4" s="437"/>
      <c r="L4" s="437"/>
    </row>
    <row r="5" spans="1:12" s="24" customFormat="1" ht="18.75" x14ac:dyDescent="0.3">
      <c r="A5" s="436" t="s">
        <v>147</v>
      </c>
      <c r="B5" s="436"/>
      <c r="C5" s="436"/>
      <c r="D5" s="436"/>
      <c r="E5" s="436"/>
      <c r="F5" s="436"/>
      <c r="G5" s="436"/>
      <c r="H5" s="437" t="s">
        <v>165</v>
      </c>
      <c r="I5" s="437"/>
      <c r="J5" s="437"/>
      <c r="K5" s="437"/>
      <c r="L5" s="437"/>
    </row>
    <row r="6" spans="1:12" s="24" customFormat="1" ht="18.75" x14ac:dyDescent="0.3">
      <c r="A6" s="436" t="s">
        <v>148</v>
      </c>
      <c r="B6" s="436"/>
      <c r="C6" s="436"/>
      <c r="D6" s="436"/>
      <c r="E6" s="436"/>
      <c r="F6" s="436"/>
      <c r="G6" s="436"/>
      <c r="H6" s="437" t="s">
        <v>168</v>
      </c>
      <c r="I6" s="437"/>
      <c r="J6" s="437"/>
      <c r="K6" s="437"/>
      <c r="L6" s="437"/>
    </row>
    <row r="7" spans="1:12" s="24" customFormat="1" ht="18.75" x14ac:dyDescent="0.3">
      <c r="A7" s="438" t="s">
        <v>149</v>
      </c>
      <c r="B7" s="438"/>
      <c r="C7" s="438"/>
      <c r="D7" s="438"/>
      <c r="E7" s="438"/>
      <c r="F7" s="438"/>
      <c r="G7" s="438"/>
      <c r="H7" s="439" t="s">
        <v>166</v>
      </c>
      <c r="I7" s="439"/>
      <c r="J7" s="439"/>
      <c r="K7" s="439"/>
      <c r="L7" s="439"/>
    </row>
    <row r="8" spans="1:12" s="24" customFormat="1" ht="35.25" customHeight="1" x14ac:dyDescent="0.3">
      <c r="A8" s="438" t="s">
        <v>160</v>
      </c>
      <c r="B8" s="438"/>
      <c r="C8" s="438"/>
      <c r="D8" s="438"/>
      <c r="E8" s="438"/>
      <c r="F8" s="438"/>
      <c r="G8" s="438"/>
      <c r="H8" s="439" t="s">
        <v>167</v>
      </c>
      <c r="I8" s="439"/>
      <c r="J8" s="439"/>
      <c r="K8" s="439"/>
      <c r="L8" s="439"/>
    </row>
  </sheetData>
  <mergeCells count="16">
    <mergeCell ref="A7:G7"/>
    <mergeCell ref="H7:L7"/>
    <mergeCell ref="A8:G8"/>
    <mergeCell ref="H8:L8"/>
    <mergeCell ref="H5:L5"/>
    <mergeCell ref="A4:G4"/>
    <mergeCell ref="H4:L4"/>
    <mergeCell ref="A5:G5"/>
    <mergeCell ref="H6:L6"/>
    <mergeCell ref="A6:G6"/>
    <mergeCell ref="A1:G1"/>
    <mergeCell ref="H1:L1"/>
    <mergeCell ref="A2:G2"/>
    <mergeCell ref="H2:L2"/>
    <mergeCell ref="A3:G3"/>
    <mergeCell ref="H3:L3"/>
  </mergeCells>
  <pageMargins left="0.511811024" right="0.511811024" top="0.78740157499999996" bottom="0.78740157499999996" header="0.31496062000000002" footer="0.3149606200000000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B6:X29"/>
  <sheetViews>
    <sheetView showGridLines="0" zoomScale="80" zoomScaleNormal="80" zoomScaleSheetLayoutView="80" workbookViewId="0">
      <selection activeCell="P20" sqref="P20"/>
    </sheetView>
  </sheetViews>
  <sheetFormatPr defaultColWidth="9.140625" defaultRowHeight="15" x14ac:dyDescent="0.25"/>
  <cols>
    <col min="1" max="1" width="1.140625" style="2" customWidth="1"/>
    <col min="2" max="4" width="9.140625" style="2"/>
    <col min="5" max="5" width="21.7109375" style="2" customWidth="1"/>
    <col min="6" max="6" width="22" style="2" customWidth="1"/>
    <col min="7" max="7" width="18" style="2" customWidth="1"/>
    <col min="8" max="8" width="19" style="2" customWidth="1"/>
    <col min="9" max="9" width="21.28515625" style="2" customWidth="1"/>
    <col min="10" max="10" width="18.42578125" style="2" customWidth="1"/>
    <col min="11" max="11" width="8.7109375" style="2" customWidth="1"/>
    <col min="12" max="12" width="9.7109375" style="2" customWidth="1"/>
    <col min="13" max="13" width="17.140625" style="2" customWidth="1"/>
    <col min="14" max="16384" width="9.140625" style="2"/>
  </cols>
  <sheetData>
    <row r="6" spans="2:24" ht="4.5" customHeight="1" x14ac:dyDescent="0.25"/>
    <row r="7" spans="2:24" ht="26.25" customHeight="1" x14ac:dyDescent="0.25">
      <c r="B7" s="22" t="s">
        <v>132</v>
      </c>
      <c r="C7" s="27"/>
      <c r="D7" s="27"/>
      <c r="E7" s="27"/>
      <c r="F7" s="27"/>
      <c r="G7" s="27"/>
      <c r="H7" s="27"/>
      <c r="I7" s="28"/>
      <c r="J7" s="28"/>
      <c r="K7" s="28"/>
      <c r="L7" s="28"/>
      <c r="M7" s="29"/>
    </row>
    <row r="8" spans="2:24" ht="27.75" customHeight="1" x14ac:dyDescent="0.25">
      <c r="B8" s="450" t="s">
        <v>140</v>
      </c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2"/>
    </row>
    <row r="9" spans="2:24" ht="44.25" customHeight="1" x14ac:dyDescent="0.3">
      <c r="B9" s="454" t="s">
        <v>131</v>
      </c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454"/>
      <c r="N9" s="25"/>
      <c r="O9" s="25"/>
      <c r="P9" s="25"/>
      <c r="Q9" s="25"/>
      <c r="R9" s="25"/>
    </row>
    <row r="10" spans="2:24" ht="33.75" customHeight="1" x14ac:dyDescent="0.25">
      <c r="B10" s="30"/>
      <c r="C10" s="30"/>
      <c r="D10" s="30"/>
      <c r="E10" s="30"/>
      <c r="F10" s="30"/>
      <c r="G10" s="455" t="s">
        <v>129</v>
      </c>
      <c r="H10" s="456"/>
      <c r="I10" s="457"/>
      <c r="J10" s="455" t="s">
        <v>27</v>
      </c>
      <c r="K10" s="457"/>
      <c r="L10" s="30"/>
      <c r="M10" s="30"/>
    </row>
    <row r="11" spans="2:24" ht="56.25" customHeight="1" x14ac:dyDescent="0.25">
      <c r="B11" s="458" t="s">
        <v>5</v>
      </c>
      <c r="C11" s="459"/>
      <c r="D11" s="459"/>
      <c r="E11" s="460"/>
      <c r="F11" s="31" t="s">
        <v>134</v>
      </c>
      <c r="G11" s="31" t="s">
        <v>135</v>
      </c>
      <c r="H11" s="31" t="s">
        <v>136</v>
      </c>
      <c r="I11" s="31" t="s">
        <v>137</v>
      </c>
      <c r="J11" s="31" t="s">
        <v>138</v>
      </c>
      <c r="K11" s="31" t="s">
        <v>133</v>
      </c>
      <c r="L11" s="32" t="s">
        <v>139</v>
      </c>
      <c r="M11" s="31" t="s">
        <v>25</v>
      </c>
    </row>
    <row r="12" spans="2:24" ht="24.95" customHeight="1" x14ac:dyDescent="0.25">
      <c r="B12" s="461" t="s">
        <v>6</v>
      </c>
      <c r="C12" s="462"/>
      <c r="D12" s="462"/>
      <c r="E12" s="463"/>
      <c r="F12" s="33">
        <f>SUM(F13:F14)</f>
        <v>0</v>
      </c>
      <c r="G12" s="33">
        <f>SUM(G13:G14)</f>
        <v>0</v>
      </c>
      <c r="H12" s="33">
        <f>SUM(H13:H14)</f>
        <v>0</v>
      </c>
      <c r="I12" s="33">
        <f>SUM(I13:I14)</f>
        <v>0</v>
      </c>
      <c r="J12" s="34">
        <f>I12-F12</f>
        <v>0</v>
      </c>
      <c r="K12" s="34">
        <f>IFERROR(I12/F12*100-100,0)</f>
        <v>0</v>
      </c>
      <c r="L12" s="35">
        <f t="shared" ref="L12:L28" si="0">IFERROR(I12/$I$28*100,0)</f>
        <v>0</v>
      </c>
      <c r="M12" s="33">
        <f>SUM(M13:M14)</f>
        <v>0</v>
      </c>
    </row>
    <row r="13" spans="2:24" ht="24.95" customHeight="1" x14ac:dyDescent="0.25">
      <c r="B13" s="440" t="s">
        <v>141</v>
      </c>
      <c r="C13" s="441"/>
      <c r="D13" s="441"/>
      <c r="E13" s="442"/>
      <c r="F13" s="36"/>
      <c r="G13" s="36"/>
      <c r="H13" s="36"/>
      <c r="I13" s="36">
        <f>G13+H13</f>
        <v>0</v>
      </c>
      <c r="J13" s="37">
        <f>I13-F13</f>
        <v>0</v>
      </c>
      <c r="K13" s="37">
        <f t="shared" ref="K13:K28" si="1">IFERROR(I13/F13*100-100,0)</f>
        <v>0</v>
      </c>
      <c r="L13" s="38">
        <f t="shared" si="0"/>
        <v>0</v>
      </c>
      <c r="M13" s="36"/>
      <c r="P13" s="453" t="s">
        <v>142</v>
      </c>
      <c r="Q13" s="453"/>
      <c r="R13" s="453"/>
      <c r="S13" s="453"/>
      <c r="T13" s="453"/>
      <c r="U13" s="453"/>
      <c r="V13" s="453"/>
      <c r="W13" s="453"/>
      <c r="X13" s="453"/>
    </row>
    <row r="14" spans="2:24" ht="24.95" customHeight="1" x14ac:dyDescent="0.25">
      <c r="B14" s="440" t="s">
        <v>7</v>
      </c>
      <c r="C14" s="441"/>
      <c r="D14" s="441"/>
      <c r="E14" s="442"/>
      <c r="F14" s="36"/>
      <c r="G14" s="36"/>
      <c r="H14" s="36"/>
      <c r="I14" s="36">
        <f>G14+H14</f>
        <v>0</v>
      </c>
      <c r="J14" s="37">
        <f t="shared" ref="J14:J27" si="2">I14-F14</f>
        <v>0</v>
      </c>
      <c r="K14" s="37">
        <f t="shared" si="1"/>
        <v>0</v>
      </c>
      <c r="L14" s="38">
        <f t="shared" si="0"/>
        <v>0</v>
      </c>
      <c r="M14" s="36"/>
    </row>
    <row r="15" spans="2:24" ht="24.95" customHeight="1" x14ac:dyDescent="0.25">
      <c r="B15" s="447" t="s">
        <v>8</v>
      </c>
      <c r="C15" s="448"/>
      <c r="D15" s="448"/>
      <c r="E15" s="449"/>
      <c r="F15" s="36"/>
      <c r="G15" s="36"/>
      <c r="H15" s="36"/>
      <c r="I15" s="36">
        <f>G15+H15</f>
        <v>0</v>
      </c>
      <c r="J15" s="37">
        <f t="shared" si="2"/>
        <v>0</v>
      </c>
      <c r="K15" s="37">
        <f t="shared" si="1"/>
        <v>0</v>
      </c>
      <c r="L15" s="38">
        <f t="shared" si="0"/>
        <v>0</v>
      </c>
      <c r="M15" s="36"/>
    </row>
    <row r="16" spans="2:24" ht="24.95" customHeight="1" x14ac:dyDescent="0.25">
      <c r="B16" s="447" t="s">
        <v>16</v>
      </c>
      <c r="C16" s="448"/>
      <c r="D16" s="448"/>
      <c r="E16" s="449"/>
      <c r="F16" s="39">
        <f>SUM(F17:F21)</f>
        <v>0</v>
      </c>
      <c r="G16" s="39">
        <f>SUM(G17:G21)</f>
        <v>0</v>
      </c>
      <c r="H16" s="39">
        <f>SUM(H17:H21)</f>
        <v>0</v>
      </c>
      <c r="I16" s="39">
        <f>SUM(I17:I21)</f>
        <v>0</v>
      </c>
      <c r="J16" s="37">
        <f t="shared" si="2"/>
        <v>0</v>
      </c>
      <c r="K16" s="37">
        <f t="shared" si="1"/>
        <v>0</v>
      </c>
      <c r="L16" s="38">
        <f t="shared" si="0"/>
        <v>0</v>
      </c>
      <c r="M16" s="39">
        <f>SUM(M17:M21)</f>
        <v>0</v>
      </c>
    </row>
    <row r="17" spans="2:13" ht="24.95" customHeight="1" x14ac:dyDescent="0.25">
      <c r="B17" s="440" t="s">
        <v>9</v>
      </c>
      <c r="C17" s="441"/>
      <c r="D17" s="441"/>
      <c r="E17" s="442"/>
      <c r="F17" s="36"/>
      <c r="G17" s="36"/>
      <c r="H17" s="36"/>
      <c r="I17" s="36">
        <f t="shared" ref="I17:I22" si="3">G17+H17</f>
        <v>0</v>
      </c>
      <c r="J17" s="37">
        <f t="shared" si="2"/>
        <v>0</v>
      </c>
      <c r="K17" s="37">
        <f t="shared" si="1"/>
        <v>0</v>
      </c>
      <c r="L17" s="38">
        <f t="shared" si="0"/>
        <v>0</v>
      </c>
      <c r="M17" s="36"/>
    </row>
    <row r="18" spans="2:13" ht="24.95" customHeight="1" x14ac:dyDescent="0.25">
      <c r="B18" s="440" t="s">
        <v>10</v>
      </c>
      <c r="C18" s="441"/>
      <c r="D18" s="441"/>
      <c r="E18" s="442"/>
      <c r="F18" s="36"/>
      <c r="G18" s="36"/>
      <c r="H18" s="36"/>
      <c r="I18" s="36">
        <f t="shared" si="3"/>
        <v>0</v>
      </c>
      <c r="J18" s="37">
        <f t="shared" si="2"/>
        <v>0</v>
      </c>
      <c r="K18" s="37">
        <f t="shared" si="1"/>
        <v>0</v>
      </c>
      <c r="L18" s="38">
        <f t="shared" si="0"/>
        <v>0</v>
      </c>
      <c r="M18" s="36"/>
    </row>
    <row r="19" spans="2:13" ht="24.95" customHeight="1" x14ac:dyDescent="0.25">
      <c r="B19" s="440" t="s">
        <v>17</v>
      </c>
      <c r="C19" s="441"/>
      <c r="D19" s="441"/>
      <c r="E19" s="442"/>
      <c r="F19" s="36"/>
      <c r="G19" s="36"/>
      <c r="H19" s="36"/>
      <c r="I19" s="36">
        <f t="shared" si="3"/>
        <v>0</v>
      </c>
      <c r="J19" s="37">
        <f t="shared" si="2"/>
        <v>0</v>
      </c>
      <c r="K19" s="37">
        <f t="shared" si="1"/>
        <v>0</v>
      </c>
      <c r="L19" s="38">
        <f t="shared" si="0"/>
        <v>0</v>
      </c>
      <c r="M19" s="36"/>
    </row>
    <row r="20" spans="2:13" ht="24.95" customHeight="1" x14ac:dyDescent="0.25">
      <c r="B20" s="440" t="s">
        <v>11</v>
      </c>
      <c r="C20" s="441"/>
      <c r="D20" s="441"/>
      <c r="E20" s="442"/>
      <c r="F20" s="36"/>
      <c r="G20" s="36"/>
      <c r="H20" s="36"/>
      <c r="I20" s="36">
        <f t="shared" si="3"/>
        <v>0</v>
      </c>
      <c r="J20" s="37">
        <f t="shared" si="2"/>
        <v>0</v>
      </c>
      <c r="K20" s="37">
        <f t="shared" si="1"/>
        <v>0</v>
      </c>
      <c r="L20" s="38">
        <f t="shared" si="0"/>
        <v>0</v>
      </c>
      <c r="M20" s="36"/>
    </row>
    <row r="21" spans="2:13" ht="24.95" customHeight="1" x14ac:dyDescent="0.25">
      <c r="B21" s="440" t="s">
        <v>12</v>
      </c>
      <c r="C21" s="441"/>
      <c r="D21" s="441"/>
      <c r="E21" s="442"/>
      <c r="F21" s="36"/>
      <c r="G21" s="36"/>
      <c r="H21" s="36"/>
      <c r="I21" s="36">
        <f t="shared" si="3"/>
        <v>0</v>
      </c>
      <c r="J21" s="37">
        <f t="shared" si="2"/>
        <v>0</v>
      </c>
      <c r="K21" s="37">
        <f t="shared" si="1"/>
        <v>0</v>
      </c>
      <c r="L21" s="38">
        <f t="shared" si="0"/>
        <v>0</v>
      </c>
      <c r="M21" s="36"/>
    </row>
    <row r="22" spans="2:13" ht="24.95" customHeight="1" x14ac:dyDescent="0.25">
      <c r="B22" s="447" t="s">
        <v>13</v>
      </c>
      <c r="C22" s="448"/>
      <c r="D22" s="448"/>
      <c r="E22" s="449"/>
      <c r="F22" s="36"/>
      <c r="G22" s="36"/>
      <c r="H22" s="36"/>
      <c r="I22" s="36">
        <f t="shared" si="3"/>
        <v>0</v>
      </c>
      <c r="J22" s="37">
        <f t="shared" si="2"/>
        <v>0</v>
      </c>
      <c r="K22" s="37">
        <f t="shared" si="1"/>
        <v>0</v>
      </c>
      <c r="L22" s="38">
        <f t="shared" si="0"/>
        <v>0</v>
      </c>
      <c r="M22" s="36"/>
    </row>
    <row r="23" spans="2:13" ht="24.95" customHeight="1" x14ac:dyDescent="0.25">
      <c r="B23" s="443" t="s">
        <v>18</v>
      </c>
      <c r="C23" s="444"/>
      <c r="D23" s="444"/>
      <c r="E23" s="445"/>
      <c r="F23" s="40">
        <f>F12+F15+F16+F22</f>
        <v>0</v>
      </c>
      <c r="G23" s="40">
        <f>G12+G15+G16+G22</f>
        <v>0</v>
      </c>
      <c r="H23" s="40">
        <f>H12+H15+H16+H22</f>
        <v>0</v>
      </c>
      <c r="I23" s="40">
        <f>I12+I15+I16+I22</f>
        <v>0</v>
      </c>
      <c r="J23" s="41">
        <f t="shared" si="2"/>
        <v>0</v>
      </c>
      <c r="K23" s="41">
        <f t="shared" si="1"/>
        <v>0</v>
      </c>
      <c r="L23" s="42">
        <f t="shared" si="0"/>
        <v>0</v>
      </c>
      <c r="M23" s="40">
        <f>M12+M15+M16+M22</f>
        <v>0</v>
      </c>
    </row>
    <row r="24" spans="2:13" s="3" customFormat="1" ht="24.95" customHeight="1" x14ac:dyDescent="0.25">
      <c r="B24" s="440" t="s">
        <v>14</v>
      </c>
      <c r="C24" s="441"/>
      <c r="D24" s="441"/>
      <c r="E24" s="442"/>
      <c r="F24" s="36"/>
      <c r="G24" s="36"/>
      <c r="H24" s="36"/>
      <c r="I24" s="36">
        <f>G24+H24</f>
        <v>0</v>
      </c>
      <c r="J24" s="37">
        <f t="shared" si="2"/>
        <v>0</v>
      </c>
      <c r="K24" s="37">
        <f t="shared" si="1"/>
        <v>0</v>
      </c>
      <c r="L24" s="38">
        <f t="shared" si="0"/>
        <v>0</v>
      </c>
      <c r="M24" s="36"/>
    </row>
    <row r="25" spans="2:13" ht="24.95" customHeight="1" x14ac:dyDescent="0.25">
      <c r="B25" s="443" t="s">
        <v>19</v>
      </c>
      <c r="C25" s="444"/>
      <c r="D25" s="444"/>
      <c r="E25" s="445"/>
      <c r="F25" s="40">
        <f>F23+F24</f>
        <v>0</v>
      </c>
      <c r="G25" s="40">
        <f>G23+G24</f>
        <v>0</v>
      </c>
      <c r="H25" s="40">
        <f>H23+H24</f>
        <v>0</v>
      </c>
      <c r="I25" s="40">
        <f>I23+I24</f>
        <v>0</v>
      </c>
      <c r="J25" s="41">
        <f t="shared" si="2"/>
        <v>0</v>
      </c>
      <c r="K25" s="41">
        <f t="shared" si="1"/>
        <v>0</v>
      </c>
      <c r="L25" s="42">
        <f t="shared" si="0"/>
        <v>0</v>
      </c>
      <c r="M25" s="40">
        <f>M23+M24</f>
        <v>0</v>
      </c>
    </row>
    <row r="26" spans="2:13" s="3" customFormat="1" ht="24.95" customHeight="1" x14ac:dyDescent="0.25">
      <c r="B26" s="440" t="s">
        <v>20</v>
      </c>
      <c r="C26" s="441"/>
      <c r="D26" s="441"/>
      <c r="E26" s="442"/>
      <c r="F26" s="36"/>
      <c r="G26" s="36"/>
      <c r="H26" s="36"/>
      <c r="I26" s="36">
        <f>G26+H26</f>
        <v>0</v>
      </c>
      <c r="J26" s="37">
        <f t="shared" si="2"/>
        <v>0</v>
      </c>
      <c r="K26" s="37">
        <f t="shared" si="1"/>
        <v>0</v>
      </c>
      <c r="L26" s="38">
        <f t="shared" si="0"/>
        <v>0</v>
      </c>
      <c r="M26" s="36"/>
    </row>
    <row r="27" spans="2:13" s="3" customFormat="1" ht="24.95" customHeight="1" x14ac:dyDescent="0.25">
      <c r="B27" s="440" t="s">
        <v>21</v>
      </c>
      <c r="C27" s="441"/>
      <c r="D27" s="441"/>
      <c r="E27" s="442"/>
      <c r="F27" s="36"/>
      <c r="G27" s="36"/>
      <c r="H27" s="36"/>
      <c r="I27" s="36">
        <f>G27+H27</f>
        <v>0</v>
      </c>
      <c r="J27" s="37">
        <f t="shared" si="2"/>
        <v>0</v>
      </c>
      <c r="K27" s="37">
        <f t="shared" si="1"/>
        <v>0</v>
      </c>
      <c r="L27" s="38">
        <f t="shared" si="0"/>
        <v>0</v>
      </c>
      <c r="M27" s="36"/>
    </row>
    <row r="28" spans="2:13" ht="24.95" customHeight="1" x14ac:dyDescent="0.25">
      <c r="B28" s="443" t="s">
        <v>66</v>
      </c>
      <c r="C28" s="444"/>
      <c r="D28" s="444"/>
      <c r="E28" s="445"/>
      <c r="F28" s="40">
        <f>F25+F27+F26</f>
        <v>0</v>
      </c>
      <c r="G28" s="40">
        <f>G25+G27+G26</f>
        <v>0</v>
      </c>
      <c r="H28" s="40">
        <f>H25+H27+H26</f>
        <v>0</v>
      </c>
      <c r="I28" s="40">
        <f>I25+I27+I26</f>
        <v>0</v>
      </c>
      <c r="J28" s="40">
        <f>J25+J27+J26</f>
        <v>0</v>
      </c>
      <c r="K28" s="41">
        <f t="shared" si="1"/>
        <v>0</v>
      </c>
      <c r="L28" s="43">
        <f t="shared" si="0"/>
        <v>0</v>
      </c>
      <c r="M28" s="40">
        <f>M25+M27+M26</f>
        <v>0</v>
      </c>
    </row>
    <row r="29" spans="2:13" ht="31.5" customHeight="1" x14ac:dyDescent="0.25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446" t="s">
        <v>4</v>
      </c>
      <c r="M29" s="446"/>
    </row>
  </sheetData>
  <sheetProtection formatCells="0" selectLockedCells="1"/>
  <mergeCells count="24">
    <mergeCell ref="B8:M8"/>
    <mergeCell ref="P13:X13"/>
    <mergeCell ref="B19:E19"/>
    <mergeCell ref="B9:M9"/>
    <mergeCell ref="G10:I10"/>
    <mergeCell ref="J10:K10"/>
    <mergeCell ref="B11:E11"/>
    <mergeCell ref="B12:E12"/>
    <mergeCell ref="B13:E13"/>
    <mergeCell ref="B14:E14"/>
    <mergeCell ref="B15:E15"/>
    <mergeCell ref="B16:E16"/>
    <mergeCell ref="B17:E17"/>
    <mergeCell ref="B18:E18"/>
    <mergeCell ref="B26:E26"/>
    <mergeCell ref="B27:E27"/>
    <mergeCell ref="B28:E28"/>
    <mergeCell ref="L29:M29"/>
    <mergeCell ref="B20:E20"/>
    <mergeCell ref="B21:E21"/>
    <mergeCell ref="B22:E22"/>
    <mergeCell ref="B23:E23"/>
    <mergeCell ref="B24:E24"/>
    <mergeCell ref="B25:E25"/>
  </mergeCells>
  <pageMargins left="0.511811024" right="0.511811024" top="0.78740157499999996" bottom="0.78740157499999996" header="0.31496062000000002" footer="0.31496062000000002"/>
  <pageSetup paperSize="9" scale="72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S33"/>
  <sheetViews>
    <sheetView showGridLines="0" view="pageBreakPreview" topLeftCell="J7" zoomScale="60" zoomScaleNormal="35" workbookViewId="0">
      <selection activeCell="R43" sqref="R43"/>
    </sheetView>
  </sheetViews>
  <sheetFormatPr defaultRowHeight="15" x14ac:dyDescent="0.25"/>
  <cols>
    <col min="1" max="1" width="6.5703125" bestFit="1" customWidth="1"/>
    <col min="2" max="2" width="23" customWidth="1"/>
    <col min="3" max="3" width="26.28515625" customWidth="1"/>
    <col min="4" max="4" width="35.85546875" customWidth="1"/>
    <col min="5" max="5" width="49.140625" customWidth="1"/>
    <col min="6" max="6" width="77" customWidth="1"/>
    <col min="7" max="7" width="66.5703125" bestFit="1" customWidth="1"/>
    <col min="8" max="8" width="50.140625" bestFit="1" customWidth="1"/>
    <col min="9" max="10" width="22.28515625" bestFit="1" customWidth="1"/>
    <col min="11" max="11" width="29.85546875" customWidth="1"/>
    <col min="12" max="12" width="21.5703125" bestFit="1" customWidth="1"/>
    <col min="13" max="13" width="22.28515625" bestFit="1" customWidth="1"/>
    <col min="14" max="14" width="28.85546875" customWidth="1"/>
    <col min="15" max="15" width="14.85546875" customWidth="1"/>
    <col min="16" max="16" width="16.28515625" bestFit="1" customWidth="1"/>
    <col min="17" max="17" width="17" bestFit="1" customWidth="1"/>
    <col min="18" max="18" width="49.42578125" bestFit="1" customWidth="1"/>
  </cols>
  <sheetData>
    <row r="2" spans="1:19" ht="54.75" customHeight="1" x14ac:dyDescent="0.25"/>
    <row r="3" spans="1:19" ht="54.75" customHeight="1" x14ac:dyDescent="0.25"/>
    <row r="4" spans="1:19" ht="54.75" customHeight="1" x14ac:dyDescent="0.25"/>
    <row r="5" spans="1:19" ht="54.75" customHeight="1" x14ac:dyDescent="0.2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</row>
    <row r="6" spans="1:19" ht="54.75" customHeight="1" x14ac:dyDescent="0.25">
      <c r="A6" s="489" t="s">
        <v>252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</row>
    <row r="7" spans="1:19" ht="26.25" x14ac:dyDescent="0.25">
      <c r="A7" s="490" t="s">
        <v>253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1"/>
    </row>
    <row r="8" spans="1:19" ht="26.25" x14ac:dyDescent="0.4">
      <c r="A8" s="476" t="s">
        <v>132</v>
      </c>
      <c r="B8" s="476"/>
      <c r="C8" s="476"/>
      <c r="D8" s="476"/>
      <c r="E8" s="476"/>
      <c r="F8" s="476"/>
      <c r="G8" s="476"/>
      <c r="H8" s="476"/>
      <c r="I8" s="476"/>
      <c r="J8" s="470" t="s">
        <v>294</v>
      </c>
      <c r="K8" s="470"/>
      <c r="L8" s="470"/>
      <c r="M8" s="470"/>
      <c r="N8" s="470"/>
      <c r="O8" s="470"/>
      <c r="P8" s="470"/>
      <c r="Q8" s="470"/>
      <c r="R8" s="470"/>
      <c r="S8" s="21"/>
    </row>
    <row r="9" spans="1:19" ht="26.25" x14ac:dyDescent="0.4">
      <c r="A9" s="476" t="s">
        <v>145</v>
      </c>
      <c r="B9" s="476"/>
      <c r="C9" s="476"/>
      <c r="D9" s="476"/>
      <c r="E9" s="476"/>
      <c r="F9" s="476"/>
      <c r="G9" s="476"/>
      <c r="H9" s="476"/>
      <c r="I9" s="476"/>
      <c r="J9" s="470" t="s">
        <v>295</v>
      </c>
      <c r="K9" s="470"/>
      <c r="L9" s="470"/>
      <c r="M9" s="470"/>
      <c r="N9" s="470"/>
      <c r="O9" s="470"/>
      <c r="P9" s="470"/>
      <c r="Q9" s="470"/>
      <c r="R9" s="470"/>
      <c r="S9" s="21"/>
    </row>
    <row r="10" spans="1:19" ht="26.25" x14ac:dyDescent="0.4">
      <c r="A10" s="476" t="s">
        <v>254</v>
      </c>
      <c r="B10" s="476"/>
      <c r="C10" s="476"/>
      <c r="D10" s="476"/>
      <c r="E10" s="476"/>
      <c r="F10" s="476"/>
      <c r="G10" s="476"/>
      <c r="H10" s="476"/>
      <c r="I10" s="476"/>
      <c r="J10" s="470" t="s">
        <v>296</v>
      </c>
      <c r="K10" s="470"/>
      <c r="L10" s="470"/>
      <c r="M10" s="470"/>
      <c r="N10" s="470"/>
      <c r="O10" s="470"/>
      <c r="P10" s="470"/>
      <c r="Q10" s="470"/>
      <c r="R10" s="470"/>
      <c r="S10" s="344"/>
    </row>
    <row r="11" spans="1:19" ht="50.25" customHeight="1" x14ac:dyDescent="0.4">
      <c r="A11" s="476" t="s">
        <v>146</v>
      </c>
      <c r="B11" s="476"/>
      <c r="C11" s="476"/>
      <c r="D11" s="476"/>
      <c r="E11" s="476"/>
      <c r="F11" s="476"/>
      <c r="G11" s="476"/>
      <c r="H11" s="476"/>
      <c r="I11" s="476"/>
      <c r="J11" s="471" t="s">
        <v>297</v>
      </c>
      <c r="K11" s="471"/>
      <c r="L11" s="471"/>
      <c r="M11" s="471"/>
      <c r="N11" s="471"/>
      <c r="O11" s="471"/>
      <c r="P11" s="471"/>
      <c r="Q11" s="471"/>
      <c r="R11" s="471"/>
      <c r="S11" s="344"/>
    </row>
    <row r="12" spans="1:19" ht="50.25" customHeight="1" x14ac:dyDescent="0.4">
      <c r="A12" s="476" t="s">
        <v>147</v>
      </c>
      <c r="B12" s="476"/>
      <c r="C12" s="476"/>
      <c r="D12" s="476"/>
      <c r="E12" s="476"/>
      <c r="F12" s="476"/>
      <c r="G12" s="476"/>
      <c r="H12" s="476"/>
      <c r="I12" s="476"/>
      <c r="J12" s="471" t="s">
        <v>298</v>
      </c>
      <c r="K12" s="471"/>
      <c r="L12" s="471"/>
      <c r="M12" s="471"/>
      <c r="N12" s="471"/>
      <c r="O12" s="471"/>
      <c r="P12" s="471"/>
      <c r="Q12" s="471"/>
      <c r="R12" s="471"/>
      <c r="S12" s="344"/>
    </row>
    <row r="13" spans="1:19" ht="50.25" customHeight="1" x14ac:dyDescent="0.4">
      <c r="A13" s="476" t="s">
        <v>148</v>
      </c>
      <c r="B13" s="476"/>
      <c r="C13" s="476"/>
      <c r="D13" s="476"/>
      <c r="E13" s="476"/>
      <c r="F13" s="476"/>
      <c r="G13" s="476"/>
      <c r="H13" s="476"/>
      <c r="I13" s="476"/>
      <c r="J13" s="471" t="s">
        <v>45</v>
      </c>
      <c r="K13" s="471"/>
      <c r="L13" s="471"/>
      <c r="M13" s="471"/>
      <c r="N13" s="471"/>
      <c r="O13" s="471"/>
      <c r="P13" s="471"/>
      <c r="Q13" s="471"/>
      <c r="R13" s="471"/>
      <c r="S13" s="344"/>
    </row>
    <row r="14" spans="1:19" ht="50.25" customHeight="1" x14ac:dyDescent="0.4">
      <c r="A14" s="476" t="s">
        <v>255</v>
      </c>
      <c r="B14" s="476"/>
      <c r="C14" s="476"/>
      <c r="D14" s="476"/>
      <c r="E14" s="476"/>
      <c r="F14" s="476"/>
      <c r="G14" s="476"/>
      <c r="H14" s="476"/>
      <c r="I14" s="476"/>
      <c r="J14" s="471" t="s">
        <v>36</v>
      </c>
      <c r="K14" s="471"/>
      <c r="L14" s="471"/>
      <c r="M14" s="471"/>
      <c r="N14" s="471"/>
      <c r="O14" s="471"/>
      <c r="P14" s="471"/>
      <c r="Q14" s="471"/>
      <c r="R14" s="471"/>
      <c r="S14" s="344"/>
    </row>
    <row r="15" spans="1:19" ht="50.25" customHeight="1" x14ac:dyDescent="0.4">
      <c r="A15" s="487" t="s">
        <v>149</v>
      </c>
      <c r="B15" s="487"/>
      <c r="C15" s="487"/>
      <c r="D15" s="487"/>
      <c r="E15" s="487"/>
      <c r="F15" s="487"/>
      <c r="G15" s="487"/>
      <c r="H15" s="487"/>
      <c r="I15" s="487"/>
      <c r="J15" s="488" t="s">
        <v>299</v>
      </c>
      <c r="K15" s="488"/>
      <c r="L15" s="488"/>
      <c r="M15" s="488"/>
      <c r="N15" s="488"/>
      <c r="O15" s="488"/>
      <c r="P15" s="488"/>
      <c r="Q15" s="488"/>
      <c r="R15" s="488"/>
      <c r="S15" s="317"/>
    </row>
    <row r="16" spans="1:19" ht="26.25" x14ac:dyDescent="0.25">
      <c r="A16" s="480"/>
      <c r="B16" s="480"/>
      <c r="C16" s="480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21"/>
    </row>
    <row r="17" spans="1:19" ht="26.25" x14ac:dyDescent="0.25">
      <c r="A17" s="475" t="s">
        <v>256</v>
      </c>
      <c r="B17" s="475" t="s">
        <v>169</v>
      </c>
      <c r="C17" s="478" t="s">
        <v>257</v>
      </c>
      <c r="D17" s="492"/>
      <c r="E17" s="492"/>
      <c r="F17" s="492"/>
      <c r="G17" s="492"/>
      <c r="H17" s="479"/>
      <c r="I17" s="478" t="s">
        <v>258</v>
      </c>
      <c r="J17" s="479"/>
      <c r="K17" s="475" t="s">
        <v>259</v>
      </c>
      <c r="L17" s="475"/>
      <c r="M17" s="475"/>
      <c r="N17" s="475"/>
      <c r="O17" s="475" t="s">
        <v>15</v>
      </c>
      <c r="P17" s="475"/>
      <c r="Q17" s="481" t="s">
        <v>260</v>
      </c>
      <c r="R17" s="478" t="s">
        <v>261</v>
      </c>
      <c r="S17" s="21"/>
    </row>
    <row r="18" spans="1:19" ht="26.25" x14ac:dyDescent="0.25">
      <c r="A18" s="475"/>
      <c r="B18" s="475"/>
      <c r="C18" s="475" t="s">
        <v>262</v>
      </c>
      <c r="D18" s="465" t="s">
        <v>263</v>
      </c>
      <c r="E18" s="465" t="s">
        <v>264</v>
      </c>
      <c r="F18" s="475" t="s">
        <v>265</v>
      </c>
      <c r="G18" s="465" t="s">
        <v>266</v>
      </c>
      <c r="H18" s="465" t="s">
        <v>267</v>
      </c>
      <c r="I18" s="475" t="s">
        <v>268</v>
      </c>
      <c r="J18" s="475" t="s">
        <v>269</v>
      </c>
      <c r="K18" s="475" t="s">
        <v>172</v>
      </c>
      <c r="L18" s="475" t="s">
        <v>171</v>
      </c>
      <c r="M18" s="475"/>
      <c r="N18" s="475"/>
      <c r="O18" s="475" t="s">
        <v>270</v>
      </c>
      <c r="P18" s="475" t="s">
        <v>271</v>
      </c>
      <c r="Q18" s="481"/>
      <c r="R18" s="478"/>
      <c r="S18" s="21"/>
    </row>
    <row r="19" spans="1:19" ht="78.75" x14ac:dyDescent="0.25">
      <c r="A19" s="475"/>
      <c r="B19" s="475"/>
      <c r="C19" s="475"/>
      <c r="D19" s="477"/>
      <c r="E19" s="477"/>
      <c r="F19" s="475"/>
      <c r="G19" s="466"/>
      <c r="H19" s="466"/>
      <c r="I19" s="475"/>
      <c r="J19" s="475"/>
      <c r="K19" s="475"/>
      <c r="L19" s="160" t="s">
        <v>175</v>
      </c>
      <c r="M19" s="160" t="s">
        <v>176</v>
      </c>
      <c r="N19" s="160" t="s">
        <v>272</v>
      </c>
      <c r="O19" s="475"/>
      <c r="P19" s="475"/>
      <c r="Q19" s="481"/>
      <c r="R19" s="478"/>
      <c r="S19" s="21"/>
    </row>
    <row r="20" spans="1:19" ht="272.25" customHeight="1" x14ac:dyDescent="0.25">
      <c r="A20" s="259">
        <v>1</v>
      </c>
      <c r="B20" s="315" t="s">
        <v>249</v>
      </c>
      <c r="C20" s="315" t="s">
        <v>283</v>
      </c>
      <c r="D20" s="315" t="s">
        <v>284</v>
      </c>
      <c r="E20" s="315" t="s">
        <v>285</v>
      </c>
      <c r="F20" s="315" t="s">
        <v>286</v>
      </c>
      <c r="G20" s="315" t="s">
        <v>287</v>
      </c>
      <c r="H20" s="315" t="s">
        <v>370</v>
      </c>
      <c r="I20" s="296" t="s">
        <v>288</v>
      </c>
      <c r="J20" s="175" t="s">
        <v>289</v>
      </c>
      <c r="K20" s="176">
        <v>50000</v>
      </c>
      <c r="L20" s="183">
        <v>17316.240000000002</v>
      </c>
      <c r="M20" s="176">
        <v>30400.3</v>
      </c>
      <c r="N20" s="168">
        <f>SUM(L20:M20)</f>
        <v>47716.54</v>
      </c>
      <c r="O20" s="169">
        <f>N20-K20</f>
        <v>-2283.4599999999991</v>
      </c>
      <c r="P20" s="164">
        <f>IFERROR(O20/K20*100,0)</f>
        <v>-4.5669199999999979</v>
      </c>
      <c r="Q20" s="164">
        <f>IFERROR(N20/$N$23*100,0)</f>
        <v>75.740539682539691</v>
      </c>
      <c r="R20" s="315" t="s">
        <v>295</v>
      </c>
      <c r="S20" s="21"/>
    </row>
    <row r="21" spans="1:19" ht="237" customHeight="1" x14ac:dyDescent="0.25">
      <c r="A21" s="259">
        <v>2</v>
      </c>
      <c r="B21" s="315" t="s">
        <v>249</v>
      </c>
      <c r="C21" s="242" t="s">
        <v>290</v>
      </c>
      <c r="D21" s="315" t="s">
        <v>291</v>
      </c>
      <c r="E21" s="315" t="s">
        <v>292</v>
      </c>
      <c r="F21" s="315" t="s">
        <v>293</v>
      </c>
      <c r="G21" s="315" t="s">
        <v>287</v>
      </c>
      <c r="H21" s="315" t="s">
        <v>370</v>
      </c>
      <c r="I21" s="296" t="s">
        <v>288</v>
      </c>
      <c r="J21" s="179" t="s">
        <v>289</v>
      </c>
      <c r="K21" s="183">
        <v>13000</v>
      </c>
      <c r="L21" s="176">
        <v>3000</v>
      </c>
      <c r="M21" s="183">
        <v>10000</v>
      </c>
      <c r="N21" s="168">
        <f>SUM(L21:M21)</f>
        <v>13000</v>
      </c>
      <c r="O21" s="218">
        <f t="shared" ref="O21:O23" si="0">N21-K21</f>
        <v>0</v>
      </c>
      <c r="P21" s="214">
        <f t="shared" ref="P21:P22" si="1">IFERROR(O21/K21*100,0)</f>
        <v>0</v>
      </c>
      <c r="Q21" s="214">
        <f>IFERROR(N21/$N$23*100,0)</f>
        <v>20.634920634920633</v>
      </c>
      <c r="R21" s="189" t="s">
        <v>295</v>
      </c>
      <c r="S21" s="21"/>
    </row>
    <row r="22" spans="1:19" ht="193.5" customHeight="1" x14ac:dyDescent="0.25">
      <c r="A22" s="259">
        <v>3</v>
      </c>
      <c r="B22" s="315" t="s">
        <v>300</v>
      </c>
      <c r="C22" s="315" t="s">
        <v>301</v>
      </c>
      <c r="D22" s="315" t="s">
        <v>554</v>
      </c>
      <c r="E22" s="315" t="s">
        <v>305</v>
      </c>
      <c r="F22" s="315" t="s">
        <v>304</v>
      </c>
      <c r="G22" s="315" t="s">
        <v>287</v>
      </c>
      <c r="H22" s="315" t="s">
        <v>370</v>
      </c>
      <c r="I22" s="315" t="s">
        <v>302</v>
      </c>
      <c r="J22" s="163" t="s">
        <v>303</v>
      </c>
      <c r="K22" s="163">
        <v>0</v>
      </c>
      <c r="L22" s="163">
        <v>0</v>
      </c>
      <c r="M22" s="183">
        <v>2283.46</v>
      </c>
      <c r="N22" s="168">
        <f>SUM(L22:M22)</f>
        <v>2283.46</v>
      </c>
      <c r="O22" s="218">
        <f t="shared" si="0"/>
        <v>2283.46</v>
      </c>
      <c r="P22" s="214">
        <f t="shared" si="1"/>
        <v>0</v>
      </c>
      <c r="Q22" s="214">
        <f>IFERROR(N22/$N$23*100,0)</f>
        <v>3.6245396825396825</v>
      </c>
      <c r="R22" s="189" t="s">
        <v>295</v>
      </c>
    </row>
    <row r="23" spans="1:19" ht="26.25" x14ac:dyDescent="0.4">
      <c r="A23" s="482" t="s">
        <v>3</v>
      </c>
      <c r="B23" s="483"/>
      <c r="C23" s="483"/>
      <c r="D23" s="483"/>
      <c r="E23" s="483"/>
      <c r="F23" s="483"/>
      <c r="G23" s="483"/>
      <c r="H23" s="483"/>
      <c r="I23" s="483"/>
      <c r="J23" s="484"/>
      <c r="K23" s="167">
        <f>SUM(K20:K22)</f>
        <v>63000</v>
      </c>
      <c r="L23" s="185">
        <f>SUM(L20:L22)</f>
        <v>20316.240000000002</v>
      </c>
      <c r="M23" s="185">
        <f>SUM(M20:M22)</f>
        <v>42683.76</v>
      </c>
      <c r="N23" s="185">
        <f>SUM(N20:N22)</f>
        <v>63000</v>
      </c>
      <c r="O23" s="219">
        <f t="shared" si="0"/>
        <v>0</v>
      </c>
      <c r="P23" s="219">
        <f>SUM(P20:P22)</f>
        <v>-4.5669199999999979</v>
      </c>
      <c r="Q23" s="219">
        <f>SUM(Q20:Q22)</f>
        <v>100</v>
      </c>
      <c r="R23" s="165"/>
    </row>
    <row r="24" spans="1:19" s="321" customFormat="1" ht="26.25" x14ac:dyDescent="0.4">
      <c r="A24" s="318"/>
      <c r="B24" s="318"/>
      <c r="C24" s="318"/>
      <c r="D24" s="318"/>
      <c r="E24" s="318"/>
      <c r="F24" s="318"/>
      <c r="G24" s="318"/>
      <c r="H24" s="318"/>
      <c r="I24" s="318"/>
      <c r="J24" s="318"/>
      <c r="K24" s="322">
        <f>'Quadro Geral'!I10</f>
        <v>63000</v>
      </c>
      <c r="L24" s="322">
        <f>'Quadro Geral'!J10</f>
        <v>20316.240000000002</v>
      </c>
      <c r="M24" s="322">
        <f>'Quadro Geral'!K10</f>
        <v>42683.76</v>
      </c>
      <c r="N24" s="322">
        <f>'Quadro Geral'!L10</f>
        <v>63000</v>
      </c>
      <c r="O24" s="319"/>
      <c r="P24" s="319" t="s">
        <v>556</v>
      </c>
      <c r="Q24" s="319"/>
      <c r="R24" s="320"/>
    </row>
    <row r="25" spans="1:19" ht="26.25" x14ac:dyDescent="0.4">
      <c r="A25" s="486" t="s">
        <v>273</v>
      </c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86"/>
      <c r="N25" s="486"/>
      <c r="O25" s="486"/>
      <c r="P25" s="486"/>
      <c r="Q25" s="486"/>
      <c r="R25" s="486"/>
    </row>
    <row r="26" spans="1:19" ht="26.25" x14ac:dyDescent="0.25">
      <c r="A26" s="467" t="s">
        <v>110</v>
      </c>
      <c r="B26" s="468"/>
      <c r="C26" s="468"/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9"/>
    </row>
    <row r="27" spans="1:19" ht="26.25" x14ac:dyDescent="0.4">
      <c r="A27" s="472"/>
      <c r="B27" s="473"/>
      <c r="C27" s="473"/>
      <c r="D27" s="473"/>
      <c r="E27" s="473"/>
      <c r="F27" s="473"/>
      <c r="G27" s="473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4"/>
    </row>
    <row r="28" spans="1:19" ht="26.25" x14ac:dyDescent="0.4">
      <c r="A28" s="485" t="s">
        <v>274</v>
      </c>
      <c r="B28" s="485"/>
      <c r="C28" s="485"/>
      <c r="D28" s="485"/>
      <c r="E28" s="485"/>
      <c r="F28" s="485"/>
      <c r="G28" s="485"/>
      <c r="H28" s="485"/>
      <c r="I28" s="485"/>
      <c r="J28" s="166"/>
      <c r="K28" s="166"/>
      <c r="L28" s="166"/>
      <c r="M28" s="166"/>
      <c r="N28" s="166"/>
      <c r="O28" s="166"/>
      <c r="P28" s="166"/>
      <c r="Q28" s="166"/>
      <c r="R28" s="166"/>
    </row>
    <row r="29" spans="1:19" ht="26.25" x14ac:dyDescent="0.4">
      <c r="A29" s="162" t="s">
        <v>275</v>
      </c>
      <c r="B29" s="162"/>
      <c r="C29" s="464" t="s">
        <v>276</v>
      </c>
      <c r="D29" s="464"/>
      <c r="E29" s="464"/>
      <c r="F29" s="464"/>
      <c r="G29" s="464"/>
      <c r="H29" s="464"/>
      <c r="I29" s="464"/>
      <c r="J29" s="159"/>
      <c r="K29" s="159"/>
      <c r="L29" s="159"/>
      <c r="M29" s="159"/>
      <c r="N29" s="159"/>
      <c r="O29" s="159"/>
      <c r="P29" s="159"/>
      <c r="Q29" s="159"/>
      <c r="R29" s="161"/>
    </row>
    <row r="30" spans="1:19" ht="26.25" x14ac:dyDescent="0.4">
      <c r="A30" s="162" t="s">
        <v>277</v>
      </c>
      <c r="B30" s="162"/>
      <c r="C30" s="464" t="s">
        <v>278</v>
      </c>
      <c r="D30" s="464"/>
      <c r="E30" s="464"/>
      <c r="F30" s="464"/>
      <c r="G30" s="464"/>
      <c r="H30" s="464"/>
      <c r="I30" s="464"/>
      <c r="J30" s="159"/>
      <c r="K30" s="159"/>
      <c r="L30" s="159"/>
      <c r="M30" s="159"/>
      <c r="N30" s="159"/>
      <c r="O30" s="159"/>
      <c r="P30" s="159"/>
      <c r="Q30" s="159"/>
      <c r="R30" s="161"/>
    </row>
    <row r="31" spans="1:19" ht="26.25" x14ac:dyDescent="0.4">
      <c r="A31" s="162" t="s">
        <v>279</v>
      </c>
      <c r="B31" s="162"/>
      <c r="C31" s="464" t="s">
        <v>280</v>
      </c>
      <c r="D31" s="464"/>
      <c r="E31" s="464"/>
      <c r="F31" s="464"/>
      <c r="G31" s="464"/>
      <c r="H31" s="464"/>
      <c r="I31" s="464"/>
      <c r="J31" s="159"/>
      <c r="K31" s="159"/>
      <c r="L31" s="159"/>
      <c r="M31" s="159"/>
      <c r="N31" s="159"/>
      <c r="O31" s="159"/>
      <c r="P31" s="159"/>
      <c r="Q31" s="159"/>
      <c r="R31" s="161"/>
    </row>
    <row r="32" spans="1:19" ht="26.25" x14ac:dyDescent="0.4">
      <c r="A32" s="162" t="s">
        <v>281</v>
      </c>
      <c r="B32" s="162"/>
      <c r="C32" s="464" t="s">
        <v>282</v>
      </c>
      <c r="D32" s="464"/>
      <c r="E32" s="464"/>
      <c r="F32" s="464"/>
      <c r="G32" s="464"/>
      <c r="H32" s="464"/>
      <c r="I32" s="464"/>
      <c r="J32" s="159"/>
      <c r="K32" s="159"/>
      <c r="L32" s="159"/>
      <c r="M32" s="159"/>
      <c r="N32" s="159"/>
      <c r="O32" s="159"/>
      <c r="P32" s="159"/>
      <c r="Q32" s="159"/>
      <c r="R32" s="161"/>
    </row>
    <row r="33" spans="1:18" x14ac:dyDescent="0.25">
      <c r="A33" s="159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</row>
  </sheetData>
  <mergeCells count="48">
    <mergeCell ref="A15:I15"/>
    <mergeCell ref="J15:R15"/>
    <mergeCell ref="A6:R6"/>
    <mergeCell ref="A17:A19"/>
    <mergeCell ref="A12:I12"/>
    <mergeCell ref="A9:I9"/>
    <mergeCell ref="A10:I10"/>
    <mergeCell ref="A11:I11"/>
    <mergeCell ref="A13:I13"/>
    <mergeCell ref="C18:C19"/>
    <mergeCell ref="A7:R7"/>
    <mergeCell ref="A8:I8"/>
    <mergeCell ref="J9:R9"/>
    <mergeCell ref="O18:O19"/>
    <mergeCell ref="P18:P19"/>
    <mergeCell ref="C17:H17"/>
    <mergeCell ref="H18:H19"/>
    <mergeCell ref="J13:R13"/>
    <mergeCell ref="C32:I32"/>
    <mergeCell ref="I17:J17"/>
    <mergeCell ref="K17:N17"/>
    <mergeCell ref="A16:R16"/>
    <mergeCell ref="O17:P17"/>
    <mergeCell ref="Q17:Q19"/>
    <mergeCell ref="C30:I30"/>
    <mergeCell ref="C31:I31"/>
    <mergeCell ref="L18:N18"/>
    <mergeCell ref="A23:J23"/>
    <mergeCell ref="E18:E19"/>
    <mergeCell ref="A28:I28"/>
    <mergeCell ref="A25:R25"/>
    <mergeCell ref="F18:F19"/>
    <mergeCell ref="C29:I29"/>
    <mergeCell ref="G18:G19"/>
    <mergeCell ref="A26:R26"/>
    <mergeCell ref="J8:R8"/>
    <mergeCell ref="J11:R11"/>
    <mergeCell ref="J12:R12"/>
    <mergeCell ref="A27:R27"/>
    <mergeCell ref="J10:R10"/>
    <mergeCell ref="I18:I19"/>
    <mergeCell ref="J18:J19"/>
    <mergeCell ref="K18:K19"/>
    <mergeCell ref="A14:I14"/>
    <mergeCell ref="J14:R14"/>
    <mergeCell ref="D18:D19"/>
    <mergeCell ref="R17:R19"/>
    <mergeCell ref="B17:B19"/>
  </mergeCells>
  <pageMargins left="0.511811024" right="0.511811024" top="0.78740157499999996" bottom="0.78740157499999996" header="0.31496062000000002" footer="0.31496062000000002"/>
  <pageSetup paperSize="9" scale="15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R39"/>
  <sheetViews>
    <sheetView showGridLines="0" view="pageBreakPreview" topLeftCell="D25" zoomScale="30" zoomScaleNormal="32" zoomScaleSheetLayoutView="30" workbookViewId="0">
      <selection activeCell="W19" sqref="W19"/>
    </sheetView>
  </sheetViews>
  <sheetFormatPr defaultRowHeight="15" x14ac:dyDescent="0.25"/>
  <cols>
    <col min="1" max="1" width="6.5703125" style="177" bestFit="1" customWidth="1"/>
    <col min="2" max="2" width="50.5703125" style="177" bestFit="1" customWidth="1"/>
    <col min="3" max="3" width="64.140625" style="177" bestFit="1" customWidth="1"/>
    <col min="4" max="4" width="88" style="177" bestFit="1" customWidth="1"/>
    <col min="5" max="5" width="60.28515625" style="177" customWidth="1"/>
    <col min="6" max="6" width="77" style="177" customWidth="1"/>
    <col min="7" max="7" width="73.7109375" style="177" customWidth="1"/>
    <col min="8" max="8" width="50.140625" style="177" bestFit="1" customWidth="1"/>
    <col min="9" max="10" width="22.28515625" style="177" bestFit="1" customWidth="1"/>
    <col min="11" max="13" width="35.5703125" style="177" customWidth="1"/>
    <col min="14" max="14" width="44" style="177" customWidth="1"/>
    <col min="15" max="15" width="47.5703125" style="177" bestFit="1" customWidth="1"/>
    <col min="16" max="16" width="21.28515625" style="177" customWidth="1"/>
    <col min="17" max="17" width="17" style="177" bestFit="1" customWidth="1"/>
    <col min="18" max="18" width="49.42578125" style="177" bestFit="1" customWidth="1"/>
    <col min="19" max="16384" width="9.140625" style="177"/>
  </cols>
  <sheetData>
    <row r="2" spans="1:18" ht="54.75" customHeight="1" x14ac:dyDescent="0.25"/>
    <row r="3" spans="1:18" ht="54.75" customHeight="1" x14ac:dyDescent="0.25"/>
    <row r="4" spans="1:18" ht="54.75" customHeight="1" x14ac:dyDescent="0.25"/>
    <row r="5" spans="1:18" ht="54.75" customHeight="1" x14ac:dyDescent="0.25"/>
    <row r="6" spans="1:18" ht="54.75" customHeight="1" x14ac:dyDescent="0.25">
      <c r="A6" s="489" t="s">
        <v>252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</row>
    <row r="7" spans="1:18" ht="26.25" x14ac:dyDescent="0.25">
      <c r="A7" s="490" t="s">
        <v>253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</row>
    <row r="8" spans="1:18" ht="26.25" x14ac:dyDescent="0.4">
      <c r="A8" s="476" t="s">
        <v>132</v>
      </c>
      <c r="B8" s="476"/>
      <c r="C8" s="476"/>
      <c r="D8" s="476"/>
      <c r="E8" s="476"/>
      <c r="F8" s="476"/>
      <c r="G8" s="476"/>
      <c r="H8" s="476"/>
      <c r="I8" s="476"/>
      <c r="J8" s="470" t="s">
        <v>294</v>
      </c>
      <c r="K8" s="470"/>
      <c r="L8" s="470"/>
      <c r="M8" s="470"/>
      <c r="N8" s="470"/>
      <c r="O8" s="470"/>
      <c r="P8" s="470"/>
      <c r="Q8" s="470"/>
      <c r="R8" s="470"/>
    </row>
    <row r="9" spans="1:18" ht="26.25" x14ac:dyDescent="0.4">
      <c r="A9" s="476" t="s">
        <v>145</v>
      </c>
      <c r="B9" s="476"/>
      <c r="C9" s="476"/>
      <c r="D9" s="476"/>
      <c r="E9" s="476"/>
      <c r="F9" s="476"/>
      <c r="G9" s="476"/>
      <c r="H9" s="476"/>
      <c r="I9" s="476"/>
      <c r="J9" s="470" t="s">
        <v>306</v>
      </c>
      <c r="K9" s="470"/>
      <c r="L9" s="470"/>
      <c r="M9" s="470"/>
      <c r="N9" s="470"/>
      <c r="O9" s="470"/>
      <c r="P9" s="470"/>
      <c r="Q9" s="470"/>
      <c r="R9" s="470"/>
    </row>
    <row r="10" spans="1:18" ht="26.25" x14ac:dyDescent="0.4">
      <c r="A10" s="476" t="s">
        <v>254</v>
      </c>
      <c r="B10" s="476"/>
      <c r="C10" s="476"/>
      <c r="D10" s="476"/>
      <c r="E10" s="476"/>
      <c r="F10" s="476"/>
      <c r="G10" s="476"/>
      <c r="H10" s="476"/>
      <c r="I10" s="476"/>
      <c r="J10" s="470" t="s">
        <v>307</v>
      </c>
      <c r="K10" s="470"/>
      <c r="L10" s="470"/>
      <c r="M10" s="470"/>
      <c r="N10" s="470"/>
      <c r="O10" s="470"/>
      <c r="P10" s="470"/>
      <c r="Q10" s="470"/>
      <c r="R10" s="470"/>
    </row>
    <row r="11" spans="1:18" ht="26.25" x14ac:dyDescent="0.4">
      <c r="A11" s="476" t="s">
        <v>146</v>
      </c>
      <c r="B11" s="476"/>
      <c r="C11" s="476"/>
      <c r="D11" s="476"/>
      <c r="E11" s="476"/>
      <c r="F11" s="476"/>
      <c r="G11" s="476"/>
      <c r="H11" s="476"/>
      <c r="I11" s="476"/>
      <c r="J11" s="471" t="s">
        <v>308</v>
      </c>
      <c r="K11" s="471"/>
      <c r="L11" s="471"/>
      <c r="M11" s="471"/>
      <c r="N11" s="471"/>
      <c r="O11" s="471"/>
      <c r="P11" s="471"/>
      <c r="Q11" s="471"/>
      <c r="R11" s="471"/>
    </row>
    <row r="12" spans="1:18" ht="26.25" x14ac:dyDescent="0.4">
      <c r="A12" s="476" t="s">
        <v>147</v>
      </c>
      <c r="B12" s="476"/>
      <c r="C12" s="476"/>
      <c r="D12" s="476"/>
      <c r="E12" s="476"/>
      <c r="F12" s="476"/>
      <c r="G12" s="476"/>
      <c r="H12" s="476"/>
      <c r="I12" s="476"/>
      <c r="J12" s="471" t="s">
        <v>309</v>
      </c>
      <c r="K12" s="471"/>
      <c r="L12" s="471"/>
      <c r="M12" s="471"/>
      <c r="N12" s="471"/>
      <c r="O12" s="471"/>
      <c r="P12" s="471"/>
      <c r="Q12" s="471"/>
      <c r="R12" s="471"/>
    </row>
    <row r="13" spans="1:18" ht="26.25" x14ac:dyDescent="0.4">
      <c r="A13" s="476" t="s">
        <v>148</v>
      </c>
      <c r="B13" s="476"/>
      <c r="C13" s="476"/>
      <c r="D13" s="476"/>
      <c r="E13" s="476"/>
      <c r="F13" s="476"/>
      <c r="G13" s="476"/>
      <c r="H13" s="476"/>
      <c r="I13" s="476"/>
      <c r="J13" s="471" t="s">
        <v>39</v>
      </c>
      <c r="K13" s="471"/>
      <c r="L13" s="471"/>
      <c r="M13" s="471"/>
      <c r="N13" s="471"/>
      <c r="O13" s="471"/>
      <c r="P13" s="471"/>
      <c r="Q13" s="471"/>
      <c r="R13" s="471"/>
    </row>
    <row r="14" spans="1:18" ht="26.25" x14ac:dyDescent="0.4">
      <c r="A14" s="476" t="s">
        <v>255</v>
      </c>
      <c r="B14" s="476"/>
      <c r="C14" s="476"/>
      <c r="D14" s="476"/>
      <c r="E14" s="476"/>
      <c r="F14" s="476"/>
      <c r="G14" s="476"/>
      <c r="H14" s="476"/>
      <c r="I14" s="476"/>
      <c r="J14" s="471" t="s">
        <v>37</v>
      </c>
      <c r="K14" s="471"/>
      <c r="L14" s="471"/>
      <c r="M14" s="471"/>
      <c r="N14" s="471"/>
      <c r="O14" s="471"/>
      <c r="P14" s="471"/>
      <c r="Q14" s="471"/>
      <c r="R14" s="471"/>
    </row>
    <row r="15" spans="1:18" ht="26.25" x14ac:dyDescent="0.4">
      <c r="A15" s="487" t="s">
        <v>149</v>
      </c>
      <c r="B15" s="487"/>
      <c r="C15" s="487"/>
      <c r="D15" s="487"/>
      <c r="E15" s="487"/>
      <c r="F15" s="487"/>
      <c r="G15" s="487"/>
      <c r="H15" s="487"/>
      <c r="I15" s="487"/>
      <c r="J15" s="488" t="s">
        <v>310</v>
      </c>
      <c r="K15" s="488"/>
      <c r="L15" s="488"/>
      <c r="M15" s="488"/>
      <c r="N15" s="488"/>
      <c r="O15" s="488"/>
      <c r="P15" s="488"/>
      <c r="Q15" s="488"/>
      <c r="R15" s="488"/>
    </row>
    <row r="16" spans="1:18" ht="26.25" x14ac:dyDescent="0.25">
      <c r="A16" s="480"/>
      <c r="B16" s="480"/>
      <c r="C16" s="480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</row>
    <row r="17" spans="1:18" ht="70.5" customHeight="1" x14ac:dyDescent="0.25">
      <c r="A17" s="475" t="s">
        <v>256</v>
      </c>
      <c r="B17" s="475" t="s">
        <v>169</v>
      </c>
      <c r="C17" s="478" t="s">
        <v>257</v>
      </c>
      <c r="D17" s="492"/>
      <c r="E17" s="492"/>
      <c r="F17" s="492"/>
      <c r="G17" s="492"/>
      <c r="H17" s="479"/>
      <c r="I17" s="478" t="s">
        <v>258</v>
      </c>
      <c r="J17" s="479"/>
      <c r="K17" s="475" t="s">
        <v>259</v>
      </c>
      <c r="L17" s="475"/>
      <c r="M17" s="475"/>
      <c r="N17" s="475"/>
      <c r="O17" s="475" t="s">
        <v>15</v>
      </c>
      <c r="P17" s="475"/>
      <c r="Q17" s="481" t="s">
        <v>260</v>
      </c>
      <c r="R17" s="475" t="s">
        <v>261</v>
      </c>
    </row>
    <row r="18" spans="1:18" ht="59.25" customHeight="1" x14ac:dyDescent="0.25">
      <c r="A18" s="475"/>
      <c r="B18" s="475"/>
      <c r="C18" s="475" t="s">
        <v>262</v>
      </c>
      <c r="D18" s="465" t="s">
        <v>263</v>
      </c>
      <c r="E18" s="465" t="s">
        <v>264</v>
      </c>
      <c r="F18" s="475" t="s">
        <v>265</v>
      </c>
      <c r="G18" s="465" t="s">
        <v>266</v>
      </c>
      <c r="H18" s="465" t="s">
        <v>267</v>
      </c>
      <c r="I18" s="475" t="s">
        <v>268</v>
      </c>
      <c r="J18" s="475" t="s">
        <v>269</v>
      </c>
      <c r="K18" s="475" t="s">
        <v>172</v>
      </c>
      <c r="L18" s="475" t="s">
        <v>171</v>
      </c>
      <c r="M18" s="475"/>
      <c r="N18" s="475"/>
      <c r="O18" s="475" t="s">
        <v>270</v>
      </c>
      <c r="P18" s="475" t="s">
        <v>271</v>
      </c>
      <c r="Q18" s="481"/>
      <c r="R18" s="475"/>
    </row>
    <row r="19" spans="1:18" ht="52.5" x14ac:dyDescent="0.25">
      <c r="A19" s="475"/>
      <c r="B19" s="475"/>
      <c r="C19" s="475"/>
      <c r="D19" s="477"/>
      <c r="E19" s="477"/>
      <c r="F19" s="475"/>
      <c r="G19" s="466"/>
      <c r="H19" s="466"/>
      <c r="I19" s="475"/>
      <c r="J19" s="475"/>
      <c r="K19" s="475"/>
      <c r="L19" s="181" t="s">
        <v>175</v>
      </c>
      <c r="M19" s="181" t="s">
        <v>176</v>
      </c>
      <c r="N19" s="181" t="s">
        <v>272</v>
      </c>
      <c r="O19" s="475"/>
      <c r="P19" s="475"/>
      <c r="Q19" s="481"/>
      <c r="R19" s="475"/>
    </row>
    <row r="20" spans="1:18" ht="222.75" customHeight="1" x14ac:dyDescent="0.25">
      <c r="A20" s="182">
        <v>1</v>
      </c>
      <c r="B20" s="189" t="s">
        <v>249</v>
      </c>
      <c r="C20" s="195" t="s">
        <v>311</v>
      </c>
      <c r="D20" s="195" t="s">
        <v>312</v>
      </c>
      <c r="E20" s="172" t="s">
        <v>313</v>
      </c>
      <c r="F20" s="195" t="s">
        <v>314</v>
      </c>
      <c r="G20" s="194" t="s">
        <v>315</v>
      </c>
      <c r="H20" s="203" t="s">
        <v>294</v>
      </c>
      <c r="I20" s="179" t="s">
        <v>288</v>
      </c>
      <c r="J20" s="179" t="s">
        <v>289</v>
      </c>
      <c r="K20" s="313">
        <v>8000</v>
      </c>
      <c r="L20" s="313">
        <v>1368.71</v>
      </c>
      <c r="M20" s="313">
        <v>6631.29</v>
      </c>
      <c r="N20" s="168">
        <f t="shared" ref="N20:N29" si="0">SUM(L20:M20)</f>
        <v>8000</v>
      </c>
      <c r="O20" s="184">
        <f>N20-K20</f>
        <v>0</v>
      </c>
      <c r="P20" s="180">
        <f>IFERROR(O20/K20*100,0)</f>
        <v>0</v>
      </c>
      <c r="Q20" s="180">
        <f>IFERROR(N20/$N$30*100,0)</f>
        <v>9.6969696969696972</v>
      </c>
      <c r="R20" s="203" t="s">
        <v>306</v>
      </c>
    </row>
    <row r="21" spans="1:18" ht="237" customHeight="1" x14ac:dyDescent="0.25">
      <c r="A21" s="182">
        <v>2</v>
      </c>
      <c r="B21" s="189" t="s">
        <v>249</v>
      </c>
      <c r="C21" s="195" t="s">
        <v>316</v>
      </c>
      <c r="D21" s="195" t="s">
        <v>317</v>
      </c>
      <c r="E21" s="174" t="s">
        <v>318</v>
      </c>
      <c r="F21" s="195" t="s">
        <v>319</v>
      </c>
      <c r="G21" s="194" t="s">
        <v>320</v>
      </c>
      <c r="H21" s="203" t="s">
        <v>294</v>
      </c>
      <c r="I21" s="179" t="s">
        <v>288</v>
      </c>
      <c r="J21" s="179" t="s">
        <v>289</v>
      </c>
      <c r="K21" s="313">
        <v>10000</v>
      </c>
      <c r="L21" s="313">
        <v>3000</v>
      </c>
      <c r="M21" s="313">
        <v>7000</v>
      </c>
      <c r="N21" s="168">
        <f t="shared" si="0"/>
        <v>10000</v>
      </c>
      <c r="O21" s="218">
        <f t="shared" ref="O21:O29" si="1">N21-K21</f>
        <v>0</v>
      </c>
      <c r="P21" s="214">
        <f t="shared" ref="P21:P30" si="2">IFERROR(O21/K21*100,0)</f>
        <v>0</v>
      </c>
      <c r="Q21" s="214">
        <f t="shared" ref="Q21:Q30" si="3">IFERROR(N21/$N$30*100,0)</f>
        <v>12.121212121212121</v>
      </c>
      <c r="R21" s="203" t="s">
        <v>306</v>
      </c>
    </row>
    <row r="22" spans="1:18" ht="193.5" customHeight="1" x14ac:dyDescent="0.25">
      <c r="A22" s="182">
        <v>3</v>
      </c>
      <c r="B22" s="189" t="s">
        <v>249</v>
      </c>
      <c r="C22" s="195" t="s">
        <v>321</v>
      </c>
      <c r="D22" s="195" t="s">
        <v>322</v>
      </c>
      <c r="E22" s="174" t="s">
        <v>323</v>
      </c>
      <c r="F22" s="195" t="s">
        <v>324</v>
      </c>
      <c r="G22" s="194" t="s">
        <v>325</v>
      </c>
      <c r="H22" s="203" t="s">
        <v>294</v>
      </c>
      <c r="I22" s="190" t="s">
        <v>288</v>
      </c>
      <c r="J22" s="190" t="s">
        <v>289</v>
      </c>
      <c r="K22" s="313">
        <v>0</v>
      </c>
      <c r="L22" s="332"/>
      <c r="M22" s="313"/>
      <c r="N22" s="168">
        <f t="shared" si="0"/>
        <v>0</v>
      </c>
      <c r="O22" s="218">
        <f t="shared" si="1"/>
        <v>0</v>
      </c>
      <c r="P22" s="214">
        <f t="shared" si="2"/>
        <v>0</v>
      </c>
      <c r="Q22" s="214">
        <f t="shared" si="3"/>
        <v>0</v>
      </c>
      <c r="R22" s="203" t="s">
        <v>306</v>
      </c>
    </row>
    <row r="23" spans="1:18" ht="163.5" customHeight="1" x14ac:dyDescent="0.25">
      <c r="A23" s="182">
        <v>4</v>
      </c>
      <c r="B23" s="189" t="s">
        <v>249</v>
      </c>
      <c r="C23" s="195" t="s">
        <v>326</v>
      </c>
      <c r="D23" s="195" t="s">
        <v>327</v>
      </c>
      <c r="E23" s="174" t="s">
        <v>328</v>
      </c>
      <c r="F23" s="195" t="s">
        <v>329</v>
      </c>
      <c r="G23" s="194" t="s">
        <v>330</v>
      </c>
      <c r="H23" s="203" t="s">
        <v>294</v>
      </c>
      <c r="I23" s="190" t="s">
        <v>288</v>
      </c>
      <c r="J23" s="190" t="s">
        <v>289</v>
      </c>
      <c r="K23" s="313">
        <v>12000</v>
      </c>
      <c r="L23" s="332">
        <v>5000</v>
      </c>
      <c r="M23" s="332">
        <v>7000</v>
      </c>
      <c r="N23" s="168">
        <f t="shared" si="0"/>
        <v>12000</v>
      </c>
      <c r="O23" s="218">
        <f t="shared" si="1"/>
        <v>0</v>
      </c>
      <c r="P23" s="214">
        <f t="shared" si="2"/>
        <v>0</v>
      </c>
      <c r="Q23" s="214">
        <f t="shared" si="3"/>
        <v>14.545454545454545</v>
      </c>
      <c r="R23" s="203" t="s">
        <v>306</v>
      </c>
    </row>
    <row r="24" spans="1:18" ht="128.25" customHeight="1" x14ac:dyDescent="0.25">
      <c r="A24" s="182">
        <v>5</v>
      </c>
      <c r="B24" s="189" t="s">
        <v>249</v>
      </c>
      <c r="C24" s="195" t="s">
        <v>331</v>
      </c>
      <c r="D24" s="195" t="s">
        <v>332</v>
      </c>
      <c r="E24" s="174" t="s">
        <v>333</v>
      </c>
      <c r="F24" s="195" t="s">
        <v>334</v>
      </c>
      <c r="G24" s="194" t="s">
        <v>335</v>
      </c>
      <c r="H24" s="203" t="s">
        <v>294</v>
      </c>
      <c r="I24" s="190" t="s">
        <v>288</v>
      </c>
      <c r="J24" s="190" t="s">
        <v>289</v>
      </c>
      <c r="K24" s="313">
        <v>17000</v>
      </c>
      <c r="L24" s="332">
        <v>5000</v>
      </c>
      <c r="M24" s="332">
        <v>12000</v>
      </c>
      <c r="N24" s="168">
        <f t="shared" si="0"/>
        <v>17000</v>
      </c>
      <c r="O24" s="218">
        <f t="shared" si="1"/>
        <v>0</v>
      </c>
      <c r="P24" s="214">
        <f t="shared" si="2"/>
        <v>0</v>
      </c>
      <c r="Q24" s="214">
        <f t="shared" si="3"/>
        <v>20.606060606060606</v>
      </c>
      <c r="R24" s="203" t="s">
        <v>306</v>
      </c>
    </row>
    <row r="25" spans="1:18" ht="120.75" customHeight="1" x14ac:dyDescent="0.25">
      <c r="A25" s="182">
        <v>6</v>
      </c>
      <c r="B25" s="189" t="s">
        <v>249</v>
      </c>
      <c r="C25" s="195" t="s">
        <v>336</v>
      </c>
      <c r="D25" s="195" t="s">
        <v>337</v>
      </c>
      <c r="E25" s="174" t="s">
        <v>338</v>
      </c>
      <c r="F25" s="195" t="s">
        <v>339</v>
      </c>
      <c r="G25" s="194" t="s">
        <v>340</v>
      </c>
      <c r="H25" s="203" t="s">
        <v>294</v>
      </c>
      <c r="I25" s="190" t="s">
        <v>288</v>
      </c>
      <c r="J25" s="190" t="s">
        <v>289</v>
      </c>
      <c r="K25" s="313">
        <v>0</v>
      </c>
      <c r="L25" s="332"/>
      <c r="M25" s="332"/>
      <c r="N25" s="168">
        <f t="shared" si="0"/>
        <v>0</v>
      </c>
      <c r="O25" s="218">
        <f t="shared" si="1"/>
        <v>0</v>
      </c>
      <c r="P25" s="214">
        <f t="shared" si="2"/>
        <v>0</v>
      </c>
      <c r="Q25" s="214">
        <f t="shared" si="3"/>
        <v>0</v>
      </c>
      <c r="R25" s="203" t="s">
        <v>306</v>
      </c>
    </row>
    <row r="26" spans="1:18" ht="114" customHeight="1" x14ac:dyDescent="0.25">
      <c r="A26" s="182">
        <v>7</v>
      </c>
      <c r="B26" s="189" t="s">
        <v>249</v>
      </c>
      <c r="C26" s="195" t="s">
        <v>341</v>
      </c>
      <c r="D26" s="195" t="s">
        <v>337</v>
      </c>
      <c r="E26" s="174" t="s">
        <v>342</v>
      </c>
      <c r="F26" s="195" t="s">
        <v>343</v>
      </c>
      <c r="G26" s="194" t="s">
        <v>344</v>
      </c>
      <c r="H26" s="203" t="s">
        <v>294</v>
      </c>
      <c r="I26" s="190" t="s">
        <v>288</v>
      </c>
      <c r="J26" s="190" t="s">
        <v>289</v>
      </c>
      <c r="K26" s="313">
        <v>10000</v>
      </c>
      <c r="L26" s="332">
        <v>3000</v>
      </c>
      <c r="M26" s="332">
        <v>7000</v>
      </c>
      <c r="N26" s="168">
        <f t="shared" si="0"/>
        <v>10000</v>
      </c>
      <c r="O26" s="218">
        <f t="shared" si="1"/>
        <v>0</v>
      </c>
      <c r="P26" s="214">
        <f t="shared" si="2"/>
        <v>0</v>
      </c>
      <c r="Q26" s="214">
        <f t="shared" si="3"/>
        <v>12.121212121212121</v>
      </c>
      <c r="R26" s="203" t="s">
        <v>306</v>
      </c>
    </row>
    <row r="27" spans="1:18" ht="116.25" customHeight="1" x14ac:dyDescent="0.25">
      <c r="A27" s="171">
        <v>8</v>
      </c>
      <c r="B27" s="193" t="s">
        <v>355</v>
      </c>
      <c r="C27" s="197" t="s">
        <v>345</v>
      </c>
      <c r="D27" s="197" t="s">
        <v>346</v>
      </c>
      <c r="E27" s="197" t="s">
        <v>347</v>
      </c>
      <c r="F27" s="197" t="s">
        <v>348</v>
      </c>
      <c r="G27" s="193" t="s">
        <v>349</v>
      </c>
      <c r="H27" s="223" t="s">
        <v>294</v>
      </c>
      <c r="I27" s="198" t="s">
        <v>288</v>
      </c>
      <c r="J27" s="198" t="s">
        <v>289</v>
      </c>
      <c r="K27" s="306">
        <v>12500</v>
      </c>
      <c r="L27" s="333">
        <v>0</v>
      </c>
      <c r="M27" s="333">
        <v>0</v>
      </c>
      <c r="N27" s="306">
        <f t="shared" si="0"/>
        <v>0</v>
      </c>
      <c r="O27" s="218">
        <f t="shared" si="1"/>
        <v>-12500</v>
      </c>
      <c r="P27" s="214">
        <f>IFERROR(O27/K27*100,0)</f>
        <v>-100</v>
      </c>
      <c r="Q27" s="224">
        <f t="shared" si="3"/>
        <v>0</v>
      </c>
      <c r="R27" s="223" t="s">
        <v>306</v>
      </c>
    </row>
    <row r="28" spans="1:18" ht="120.75" customHeight="1" x14ac:dyDescent="0.25">
      <c r="A28" s="182">
        <v>9</v>
      </c>
      <c r="B28" s="189" t="s">
        <v>249</v>
      </c>
      <c r="C28" s="195" t="s">
        <v>350</v>
      </c>
      <c r="D28" s="195" t="s">
        <v>351</v>
      </c>
      <c r="E28" s="174" t="s">
        <v>352</v>
      </c>
      <c r="F28" s="195" t="s">
        <v>353</v>
      </c>
      <c r="G28" s="194" t="s">
        <v>354</v>
      </c>
      <c r="H28" s="203" t="s">
        <v>294</v>
      </c>
      <c r="I28" s="190" t="s">
        <v>361</v>
      </c>
      <c r="J28" s="190" t="s">
        <v>289</v>
      </c>
      <c r="K28" s="313">
        <v>13000</v>
      </c>
      <c r="L28" s="332">
        <v>0</v>
      </c>
      <c r="M28" s="332">
        <v>13000</v>
      </c>
      <c r="N28" s="168">
        <f t="shared" si="0"/>
        <v>13000</v>
      </c>
      <c r="O28" s="218">
        <f t="shared" si="1"/>
        <v>0</v>
      </c>
      <c r="P28" s="214">
        <f t="shared" si="2"/>
        <v>0</v>
      </c>
      <c r="Q28" s="214">
        <f t="shared" si="3"/>
        <v>15.757575757575756</v>
      </c>
      <c r="R28" s="203" t="s">
        <v>306</v>
      </c>
    </row>
    <row r="29" spans="1:18" ht="138.75" customHeight="1" x14ac:dyDescent="0.25">
      <c r="A29" s="182">
        <v>10</v>
      </c>
      <c r="B29" s="195" t="s">
        <v>300</v>
      </c>
      <c r="C29" s="195" t="s">
        <v>356</v>
      </c>
      <c r="D29" s="195" t="s">
        <v>555</v>
      </c>
      <c r="E29" s="195" t="s">
        <v>357</v>
      </c>
      <c r="F29" s="195" t="s">
        <v>358</v>
      </c>
      <c r="G29" s="189" t="s">
        <v>359</v>
      </c>
      <c r="H29" s="203" t="s">
        <v>294</v>
      </c>
      <c r="I29" s="189" t="s">
        <v>360</v>
      </c>
      <c r="J29" s="189" t="s">
        <v>289</v>
      </c>
      <c r="K29" s="313">
        <v>0</v>
      </c>
      <c r="L29" s="332">
        <v>0</v>
      </c>
      <c r="M29" s="332">
        <v>12500</v>
      </c>
      <c r="N29" s="168">
        <f t="shared" si="0"/>
        <v>12500</v>
      </c>
      <c r="O29" s="218">
        <f t="shared" si="1"/>
        <v>12500</v>
      </c>
      <c r="P29" s="214">
        <f t="shared" si="2"/>
        <v>0</v>
      </c>
      <c r="Q29" s="214">
        <f t="shared" si="3"/>
        <v>15.151515151515152</v>
      </c>
      <c r="R29" s="203" t="s">
        <v>306</v>
      </c>
    </row>
    <row r="30" spans="1:18" ht="26.25" x14ac:dyDescent="0.4">
      <c r="A30" s="482" t="s">
        <v>3</v>
      </c>
      <c r="B30" s="483"/>
      <c r="C30" s="483"/>
      <c r="D30" s="483"/>
      <c r="E30" s="483"/>
      <c r="F30" s="483"/>
      <c r="G30" s="483"/>
      <c r="H30" s="483"/>
      <c r="I30" s="483"/>
      <c r="J30" s="484"/>
      <c r="K30" s="185">
        <f>SUM(K20:K29)</f>
        <v>82500</v>
      </c>
      <c r="L30" s="185">
        <f>SUM(L20:L29)</f>
        <v>17368.71</v>
      </c>
      <c r="M30" s="185">
        <f t="shared" ref="M30:N30" si="4">SUM(M20:M29)</f>
        <v>65131.29</v>
      </c>
      <c r="N30" s="185">
        <f t="shared" si="4"/>
        <v>82500</v>
      </c>
      <c r="O30" s="219">
        <f t="shared" ref="O30" si="5">N30-K30</f>
        <v>0</v>
      </c>
      <c r="P30" s="214">
        <f t="shared" si="2"/>
        <v>0</v>
      </c>
      <c r="Q30" s="219">
        <f t="shared" si="3"/>
        <v>100</v>
      </c>
      <c r="R30" s="186"/>
    </row>
    <row r="31" spans="1:18" s="321" customFormat="1" ht="26.25" x14ac:dyDescent="0.4">
      <c r="A31" s="318"/>
      <c r="B31" s="318"/>
      <c r="C31" s="318"/>
      <c r="D31" s="318"/>
      <c r="E31" s="318"/>
      <c r="F31" s="318"/>
      <c r="G31" s="318"/>
      <c r="H31" s="318"/>
      <c r="I31" s="318"/>
      <c r="J31" s="318"/>
      <c r="K31" s="322">
        <f>'Quadro Geral'!I11</f>
        <v>82500</v>
      </c>
      <c r="L31" s="322">
        <f>'Quadro Geral'!J11</f>
        <v>17368.71</v>
      </c>
      <c r="M31" s="322">
        <f>'Quadro Geral'!K11</f>
        <v>65131.29</v>
      </c>
      <c r="N31" s="322">
        <f>'Quadro Geral'!L11</f>
        <v>82500</v>
      </c>
      <c r="O31" s="319"/>
      <c r="P31" s="319"/>
      <c r="Q31" s="319"/>
      <c r="R31" s="320"/>
    </row>
    <row r="32" spans="1:18" ht="26.25" x14ac:dyDescent="0.4">
      <c r="A32" s="486" t="s">
        <v>273</v>
      </c>
      <c r="B32" s="486"/>
      <c r="C32" s="486"/>
      <c r="D32" s="486"/>
      <c r="E32" s="486"/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486"/>
      <c r="Q32" s="486"/>
      <c r="R32" s="486"/>
    </row>
    <row r="33" spans="1:18" ht="26.25" x14ac:dyDescent="0.25">
      <c r="A33" s="467" t="s">
        <v>110</v>
      </c>
      <c r="B33" s="468"/>
      <c r="C33" s="468"/>
      <c r="D33" s="468"/>
      <c r="E33" s="468"/>
      <c r="F33" s="468"/>
      <c r="G33" s="468"/>
      <c r="H33" s="468"/>
      <c r="I33" s="468"/>
      <c r="J33" s="468"/>
      <c r="K33" s="468"/>
      <c r="L33" s="468"/>
      <c r="M33" s="468"/>
      <c r="N33" s="468"/>
      <c r="O33" s="468"/>
      <c r="P33" s="468"/>
      <c r="Q33" s="468"/>
      <c r="R33" s="469"/>
    </row>
    <row r="34" spans="1:18" ht="26.25" x14ac:dyDescent="0.4">
      <c r="A34" s="472"/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473"/>
      <c r="R34" s="474"/>
    </row>
    <row r="35" spans="1:18" ht="26.25" x14ac:dyDescent="0.4">
      <c r="A35" s="485" t="s">
        <v>274</v>
      </c>
      <c r="B35" s="485"/>
      <c r="C35" s="485"/>
      <c r="D35" s="485"/>
      <c r="E35" s="485"/>
      <c r="F35" s="485"/>
      <c r="G35" s="485"/>
      <c r="H35" s="485"/>
      <c r="I35" s="485"/>
      <c r="J35" s="187"/>
      <c r="K35" s="187"/>
      <c r="L35" s="187"/>
      <c r="M35" s="187"/>
      <c r="N35" s="187"/>
      <c r="O35" s="187"/>
      <c r="P35" s="187"/>
      <c r="Q35" s="187"/>
      <c r="R35" s="187"/>
    </row>
    <row r="36" spans="1:18" ht="26.25" x14ac:dyDescent="0.4">
      <c r="A36" s="188" t="s">
        <v>275</v>
      </c>
      <c r="B36" s="188"/>
      <c r="C36" s="464" t="s">
        <v>276</v>
      </c>
      <c r="D36" s="464"/>
      <c r="E36" s="464"/>
      <c r="F36" s="464"/>
      <c r="G36" s="464"/>
      <c r="H36" s="464"/>
      <c r="I36" s="464"/>
      <c r="R36" s="178"/>
    </row>
    <row r="37" spans="1:18" ht="26.25" x14ac:dyDescent="0.4">
      <c r="A37" s="188" t="s">
        <v>277</v>
      </c>
      <c r="B37" s="188"/>
      <c r="C37" s="464" t="s">
        <v>278</v>
      </c>
      <c r="D37" s="464"/>
      <c r="E37" s="464"/>
      <c r="F37" s="464"/>
      <c r="G37" s="464"/>
      <c r="H37" s="464"/>
      <c r="I37" s="464"/>
      <c r="R37" s="178"/>
    </row>
    <row r="38" spans="1:18" ht="26.25" x14ac:dyDescent="0.4">
      <c r="A38" s="188" t="s">
        <v>279</v>
      </c>
      <c r="B38" s="188"/>
      <c r="C38" s="464" t="s">
        <v>280</v>
      </c>
      <c r="D38" s="464"/>
      <c r="E38" s="464"/>
      <c r="F38" s="464"/>
      <c r="G38" s="464"/>
      <c r="H38" s="464"/>
      <c r="I38" s="464"/>
      <c r="R38" s="178"/>
    </row>
    <row r="39" spans="1:18" ht="26.25" x14ac:dyDescent="0.4">
      <c r="A39" s="188" t="s">
        <v>281</v>
      </c>
      <c r="B39" s="188"/>
      <c r="C39" s="464" t="s">
        <v>282</v>
      </c>
      <c r="D39" s="464"/>
      <c r="E39" s="464"/>
      <c r="F39" s="464"/>
      <c r="G39" s="464"/>
      <c r="H39" s="464"/>
      <c r="I39" s="464"/>
      <c r="R39" s="178"/>
    </row>
  </sheetData>
  <mergeCells count="48">
    <mergeCell ref="A6:R6"/>
    <mergeCell ref="A7:R7"/>
    <mergeCell ref="A8:I8"/>
    <mergeCell ref="J8:R8"/>
    <mergeCell ref="A9:I9"/>
    <mergeCell ref="J9:R9"/>
    <mergeCell ref="A10:I10"/>
    <mergeCell ref="J10:R10"/>
    <mergeCell ref="A11:I11"/>
    <mergeCell ref="J11:R11"/>
    <mergeCell ref="A12:I12"/>
    <mergeCell ref="J12:R12"/>
    <mergeCell ref="A13:I13"/>
    <mergeCell ref="J13:R13"/>
    <mergeCell ref="A14:I14"/>
    <mergeCell ref="J14:R14"/>
    <mergeCell ref="A15:I15"/>
    <mergeCell ref="J15:R15"/>
    <mergeCell ref="A16:R16"/>
    <mergeCell ref="A17:A19"/>
    <mergeCell ref="B17:B19"/>
    <mergeCell ref="C17:H17"/>
    <mergeCell ref="I17:J17"/>
    <mergeCell ref="K17:N17"/>
    <mergeCell ref="O17:P17"/>
    <mergeCell ref="Q17:Q19"/>
    <mergeCell ref="R17:R19"/>
    <mergeCell ref="C18:C19"/>
    <mergeCell ref="K18:K19"/>
    <mergeCell ref="L18:N18"/>
    <mergeCell ref="O18:O19"/>
    <mergeCell ref="P18:P19"/>
    <mergeCell ref="A30:J30"/>
    <mergeCell ref="D18:D19"/>
    <mergeCell ref="E18:E19"/>
    <mergeCell ref="F18:F19"/>
    <mergeCell ref="G18:G19"/>
    <mergeCell ref="H18:H19"/>
    <mergeCell ref="I18:I19"/>
    <mergeCell ref="J18:J19"/>
    <mergeCell ref="C38:I38"/>
    <mergeCell ref="C39:I39"/>
    <mergeCell ref="A32:R32"/>
    <mergeCell ref="A33:R33"/>
    <mergeCell ref="A34:R34"/>
    <mergeCell ref="A35:I35"/>
    <mergeCell ref="C36:I36"/>
    <mergeCell ref="C37:I37"/>
  </mergeCells>
  <pageMargins left="0.511811024" right="0.511811024" top="0.78740157499999996" bottom="0.78740157499999996" header="0.31496062000000002" footer="0.31496062000000002"/>
  <pageSetup paperSize="9" scale="11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20</vt:i4>
      </vt:variant>
      <vt:variant>
        <vt:lpstr>Intervalos nomeados</vt:lpstr>
      </vt:variant>
      <vt:variant>
        <vt:i4>5</vt:i4>
      </vt:variant>
    </vt:vector>
  </HeadingPairs>
  <TitlesOfParts>
    <vt:vector size="25" baseType="lpstr">
      <vt:lpstr>2018</vt:lpstr>
      <vt:lpstr>Quadro Geral</vt:lpstr>
      <vt:lpstr>Quadro Geral-B</vt:lpstr>
      <vt:lpstr>Anexo_1.3_Limites Estratégicos</vt:lpstr>
      <vt:lpstr>Anexo_1.4_Dados</vt:lpstr>
      <vt:lpstr>Plan1</vt:lpstr>
      <vt:lpstr>Anexo 1.6_Elemento de Despesas</vt:lpstr>
      <vt:lpstr>Anexo_1.4_Quadro Presidência</vt:lpstr>
      <vt:lpstr>Anexo_1.4_Quadro Comunicação</vt:lpstr>
      <vt:lpstr>Anexo_1.4_Quadro ATHIS</vt:lpstr>
      <vt:lpstr>Anexo_1.4_QuadroManutenção</vt:lpstr>
      <vt:lpstr>Anexo_1.4_Quadro Aquisição</vt:lpstr>
      <vt:lpstr>Anexo_1.4_Quadro CSC ATEND</vt:lpstr>
      <vt:lpstr>Anexo_1.4_Quadro CSC FISC</vt:lpstr>
      <vt:lpstr>Anexo_1.4_Quadro Capacitação</vt:lpstr>
      <vt:lpstr>Anexo_1.4_Quadro Plenário</vt:lpstr>
      <vt:lpstr>Anexo_1.4_Quadro CEP</vt:lpstr>
      <vt:lpstr>Anexo_1.4_Quadro CFA</vt:lpstr>
      <vt:lpstr>Anexo_1.4_Quadro CED</vt:lpstr>
      <vt:lpstr>Anexo_1.4_Quadro CEF</vt:lpstr>
      <vt:lpstr>Anexo_1.4_Dados!Area_de_impressao</vt:lpstr>
      <vt:lpstr>'Anexo_1.4_Quadro Aquisição'!Area_de_impressao</vt:lpstr>
      <vt:lpstr>'Anexo_1.4_Quadro Presidência'!Area_de_impressao</vt:lpstr>
      <vt:lpstr>'Quadro Geral'!Area_de_impressao</vt:lpstr>
      <vt:lpstr>'Quadro Geral-B'!Area_de_impressao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Rios Costa</dc:creator>
  <cp:lastModifiedBy>caums</cp:lastModifiedBy>
  <cp:lastPrinted>2021-03-30T20:31:53Z</cp:lastPrinted>
  <dcterms:created xsi:type="dcterms:W3CDTF">2013-07-30T15:20:59Z</dcterms:created>
  <dcterms:modified xsi:type="dcterms:W3CDTF">2021-03-30T20:32:00Z</dcterms:modified>
</cp:coreProperties>
</file>